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DOSSIERS MAGALI\REUNIONS\Comité Directeur\CD 10 février 2021\"/>
    </mc:Choice>
  </mc:AlternateContent>
  <bookViews>
    <workbookView xWindow="0" yWindow="0" windowWidth="23040" windowHeight="9190" tabRatio="500" activeTab="2"/>
  </bookViews>
  <sheets>
    <sheet name="Evaluation des Risques" sheetId="1" r:id="rId1"/>
    <sheet name="Ponderations" sheetId="3" state="hidden" r:id="rId2"/>
    <sheet name="Envergures des DOS" sheetId="4" r:id="rId3"/>
  </sheets>
  <definedNames>
    <definedName name="Compétiteurs">Ponderations!$B$3:$B$4</definedName>
    <definedName name="Courants_Eau_Froide">Ponderations!$B$40:$B$41</definedName>
    <definedName name="Courants_Marées">Ponderations!$B$11:$B$13</definedName>
    <definedName name="Délais_fin_Course">Ponderations!$B$46:$B$48</definedName>
    <definedName name="Distance_Secours_Course">Ponderations!$B$77:$B$80</definedName>
    <definedName name="Forces_Vents">Ponderations!$B$19:$B$21</definedName>
    <definedName name="Interdiction_Navigation">Ponderations!$B$56:$B$57</definedName>
    <definedName name="Longueur_Parcours">Ponderations!$B$72:$B$75</definedName>
    <definedName name="Nombre_Nageurs">Ponderations!$B$59:$B$61</definedName>
    <definedName name="Obstacle_Vue">Ponderations!$B$27:$B$28</definedName>
    <definedName name="Radio_Secours">Ponderations!$B$53:$B$54</definedName>
    <definedName name="Simultanéité_Epreuves">Ponderations!$B$63:$B$64</definedName>
    <definedName name="Surveillance_Bord">Ponderations!$B$50:$B$51</definedName>
    <definedName name="Température_Air">Ponderations!$B$36:$B$38</definedName>
    <definedName name="Température_Eau">Ponderations!$B$30:$B$33</definedName>
    <definedName name="Turbidité_Eau">Ponderations!$B$23:$B$25</definedName>
    <definedName name="Type_Parcours">Ponderations!$B$68:$B$70</definedName>
    <definedName name="Type_plan_d_eau">Ponderations!$B$7:$B$9</definedName>
    <definedName name="Vagues_Houle">Ponderations!$B$15:$B$17</definedName>
    <definedName name="Val_Compétiteurs">Ponderations!$B$3:$D$4</definedName>
    <definedName name="Val_Courants_Eau_Froide">Ponderations!$B$40:$D$41</definedName>
    <definedName name="Val_Courants_Marées">Ponderations!$B$11:$D$13</definedName>
    <definedName name="Val_Délais_fin_Course">Ponderations!$B$46:$D$48</definedName>
    <definedName name="Val_Distance_Secours_Course">Ponderations!$B$77:$D$80</definedName>
    <definedName name="Val_Forces_Vents">Ponderations!$B$19:$D$21</definedName>
    <definedName name="Val_Interdiction_Navigation">Ponderations!$B$56:$D$57</definedName>
    <definedName name="Val_Longueur_Parcours">Ponderations!$B$72:$D$75</definedName>
    <definedName name="Val_Nombre_Nageurs">Ponderations!$B$59:$D$61</definedName>
    <definedName name="Val_Obstacle_Vue">Ponderations!$B$27:$D$28</definedName>
    <definedName name="Val_Radio_Secours">Ponderations!$B$53:$D$54</definedName>
    <definedName name="Val_Simultanéité_Epreuves">Ponderations!$B$63:$D$64</definedName>
    <definedName name="Val_Surveillance_Bord">Ponderations!$B$50:$D$51</definedName>
    <definedName name="Val_Température_Air">Ponderations!$B$36:$D$38</definedName>
    <definedName name="Val_Température_Eau">Ponderations!$B$30:$D$33</definedName>
    <definedName name="Val_Turbidité_Eau">Ponderations!$B$23:$D$25</definedName>
    <definedName name="Val_Type_Parcours">Ponderations!$B$68:$D$70</definedName>
    <definedName name="Val_Type_plan_d_eau">Ponderations!$B$7:$D$9</definedName>
    <definedName name="Val_Vagues_Houle">Ponderations!$B$15:$D$17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2" i="4" l="1"/>
  <c r="E2" i="4"/>
  <c r="D2" i="4"/>
  <c r="H6" i="3"/>
  <c r="G6" i="3"/>
  <c r="I83" i="3" s="1"/>
  <c r="H1" i="3"/>
  <c r="G1" i="3"/>
  <c r="L83" i="3" s="1"/>
  <c r="A42" i="1"/>
  <c r="A36" i="1"/>
  <c r="A35" i="1"/>
  <c r="A34" i="1"/>
  <c r="A30" i="1"/>
  <c r="A29" i="1"/>
  <c r="A28" i="1"/>
  <c r="A27" i="1"/>
  <c r="A26" i="1"/>
  <c r="A25" i="1"/>
  <c r="A21" i="1"/>
  <c r="A20" i="1"/>
  <c r="A19" i="1"/>
  <c r="A18" i="1"/>
  <c r="A17" i="1"/>
  <c r="A16" i="1"/>
  <c r="A15" i="1"/>
  <c r="A14" i="1"/>
  <c r="A13" i="1"/>
  <c r="E9" i="1"/>
  <c r="E36" i="1" s="1"/>
  <c r="F3" i="4" l="1"/>
  <c r="E3" i="4"/>
  <c r="D3" i="4"/>
  <c r="E13" i="1"/>
  <c r="E15" i="1"/>
  <c r="E17" i="1"/>
  <c r="E19" i="1"/>
  <c r="E21" i="1"/>
  <c r="E26" i="1"/>
  <c r="E28" i="1"/>
  <c r="E30" i="1"/>
  <c r="E35" i="1"/>
  <c r="E14" i="1"/>
  <c r="E16" i="1"/>
  <c r="E18" i="1"/>
  <c r="E20" i="1"/>
  <c r="E25" i="1"/>
  <c r="E27" i="1"/>
  <c r="E29" i="1"/>
  <c r="E34" i="1"/>
  <c r="E39" i="1" l="1"/>
  <c r="A44" i="1" s="1"/>
</calcChain>
</file>

<file path=xl/sharedStrings.xml><?xml version="1.0" encoding="utf-8"?>
<sst xmlns="http://schemas.openxmlformats.org/spreadsheetml/2006/main" count="206" uniqueCount="139">
  <si>
    <t xml:space="preserve">
FICHE D'EVALUATION
DU
DISPOSITIF D'ORGANISATION DES SECOURS</t>
  </si>
  <si>
    <t>Nom de la manifestation :</t>
  </si>
  <si>
    <t>Date de la manifestation :</t>
  </si>
  <si>
    <t>Structure organisatrice :</t>
  </si>
  <si>
    <t>TYPE DE COURSE</t>
  </si>
  <si>
    <t xml:space="preserve">Type de public accepté </t>
  </si>
  <si>
    <t>tout public</t>
  </si>
  <si>
    <t>CARACTERISTIQUES DU PLAN D'EAU</t>
  </si>
  <si>
    <t>Mer ou Océan</t>
  </si>
  <si>
    <t>Forts</t>
  </si>
  <si>
    <t>Fortes</t>
  </si>
  <si>
    <t>Jusqu'à Force 2 (11 km/h)</t>
  </si>
  <si>
    <t xml:space="preserve">Visibilité &gt;1m </t>
  </si>
  <si>
    <t>Non</t>
  </si>
  <si>
    <t>entre 14° et 17,9°</t>
  </si>
  <si>
    <t>entre 18° et 23,9°</t>
  </si>
  <si>
    <t>CARACTERISTIQUES DE LA MANIFESTATION</t>
  </si>
  <si>
    <t>triple des délais FFN  et Grand Public</t>
  </si>
  <si>
    <t>Oui</t>
  </si>
  <si>
    <t>entre 100 et 199</t>
  </si>
  <si>
    <t>CARACTERISTIQUES DU PARCOURS</t>
  </si>
  <si>
    <t>Polygone</t>
  </si>
  <si>
    <t>entre 1000m et 2999,9m</t>
  </si>
  <si>
    <t>entre 500m et 999,9m</t>
  </si>
  <si>
    <t>Coefficient total</t>
  </si>
  <si>
    <t>DISPOSITIFS D'ORGANISATION DES SECOURS</t>
  </si>
  <si>
    <t>Indice de Risque (IR)</t>
  </si>
  <si>
    <t>Sécurité à Terre</t>
  </si>
  <si>
    <t>Coordonateur Sécurité</t>
  </si>
  <si>
    <t>(Officiel de Sécurité)</t>
  </si>
  <si>
    <t>1</t>
  </si>
  <si>
    <t>Coordonateur Sécurité Adjoint</t>
  </si>
  <si>
    <t>Poste  de Secours (*)</t>
  </si>
  <si>
    <t>Poste Type DPS-PE</t>
  </si>
  <si>
    <t>Organisme</t>
  </si>
  <si>
    <t>Organisme agréé</t>
  </si>
  <si>
    <t>Chef de Poste</t>
  </si>
  <si>
    <t>Equipiers</t>
  </si>
  <si>
    <t>Défibrilateur</t>
  </si>
  <si>
    <t>Font partie intégrante d'un poste de DPS-PE</t>
  </si>
  <si>
    <t>Oxygénothérapie</t>
  </si>
  <si>
    <t>Moyens d'évacuation</t>
  </si>
  <si>
    <t>Moyens externes</t>
  </si>
  <si>
    <t>Informer SDIS et SAMU</t>
  </si>
  <si>
    <t>Ambulance</t>
  </si>
  <si>
    <t>Dépendant de la configuration du site et des impositions règlementaires locales.</t>
  </si>
  <si>
    <t>Ambulanciers</t>
  </si>
  <si>
    <t>Héliport</t>
  </si>
  <si>
    <t>Sécurité sur l'eau</t>
  </si>
  <si>
    <t>Juges au Virage avec radio</t>
  </si>
  <si>
    <t>oui</t>
  </si>
  <si>
    <t>Dispositif de sauvetage</t>
  </si>
  <si>
    <t>2</t>
  </si>
  <si>
    <t>au moins 5</t>
  </si>
  <si>
    <t>Dispositif d"encadrement course</t>
  </si>
  <si>
    <t>de 5 à 10</t>
  </si>
  <si>
    <t>Bateaux "Officiels"</t>
  </si>
  <si>
    <t>1 (JA en Chef)</t>
  </si>
  <si>
    <t>2 (1JA en Chef + 1 JA)</t>
  </si>
  <si>
    <t>au moins 4</t>
  </si>
  <si>
    <t>Moyens de communication</t>
  </si>
  <si>
    <t>Spécifique secours</t>
  </si>
  <si>
    <t>Spécifique organisation</t>
  </si>
  <si>
    <t>Libellés</t>
  </si>
  <si>
    <t>Pondérations</t>
  </si>
  <si>
    <t>Max :</t>
  </si>
  <si>
    <t>COMPETITEURS</t>
  </si>
  <si>
    <t>Type de public accepté</t>
  </si>
  <si>
    <t>compétiteurs Coupe de France et Régionale</t>
  </si>
  <si>
    <t>Min :</t>
  </si>
  <si>
    <t>Type de plan d'eau</t>
  </si>
  <si>
    <t>Rivière ou Canal</t>
  </si>
  <si>
    <t>Lac ou Espace abrité</t>
  </si>
  <si>
    <t>Présence habituelle de courants (ou marées)</t>
  </si>
  <si>
    <t>Faibles</t>
  </si>
  <si>
    <t>Présence habituelle de vagues / de houle</t>
  </si>
  <si>
    <t>Présence habituelle de vent</t>
  </si>
  <si>
    <t>Force 3 - 4 ( de 11 à 28 km/h)</t>
  </si>
  <si>
    <t>Force 5 et au-delà (plus de 28 km/h)</t>
  </si>
  <si>
    <t>Turbidité de l'eau</t>
  </si>
  <si>
    <t>Visibilité &lt;1m</t>
  </si>
  <si>
    <t>Aucune visibilité</t>
  </si>
  <si>
    <t>Obstacle visuel (Île, avancée terrestre, méandres…)</t>
  </si>
  <si>
    <t>Température estimée de l'eau</t>
  </si>
  <si>
    <t>au dessus de 24°</t>
  </si>
  <si>
    <t>entre 20° et 23,9°</t>
  </si>
  <si>
    <t>entre 18° et 19,9°</t>
  </si>
  <si>
    <t>Température estimée de l'air</t>
  </si>
  <si>
    <t>en dessous de 18°</t>
  </si>
  <si>
    <t>Température de l'eau non homogène (courants froids ou chauds)</t>
  </si>
  <si>
    <t>Délais de fin de course</t>
  </si>
  <si>
    <t>délais FFN</t>
  </si>
  <si>
    <t xml:space="preserve">double des délais FFN </t>
  </si>
  <si>
    <t>Surveillance depuis le bord</t>
  </si>
  <si>
    <t>Liaison radio indépendante pour les secours</t>
  </si>
  <si>
    <t>Interdiction de navigation</t>
  </si>
  <si>
    <t>Nombre estimé de nageurs simultanément dans l'eau</t>
  </si>
  <si>
    <t>inférieur à 100</t>
  </si>
  <si>
    <t>Mini :</t>
  </si>
  <si>
    <t>Maxi :</t>
  </si>
  <si>
    <t>supérieur à 200</t>
  </si>
  <si>
    <t>Epreuves simultanées (éparpillement des nageurs)</t>
  </si>
  <si>
    <t>Type de parcours</t>
  </si>
  <si>
    <t>aller retour simple</t>
  </si>
  <si>
    <t>en ligne d'un point A à un point B</t>
  </si>
  <si>
    <t>Longueur de la boucle ou du parcours (en mètres)</t>
  </si>
  <si>
    <t>inférieur à 1000m</t>
  </si>
  <si>
    <t>L1 :</t>
  </si>
  <si>
    <t>L2 :</t>
  </si>
  <si>
    <t>L3 :</t>
  </si>
  <si>
    <t>entre 3000 et 4999,9m</t>
  </si>
  <si>
    <t>plus de 5000m</t>
  </si>
  <si>
    <t>Distance poste de secours - point le plus éloigné de la course (en mètres)</t>
  </si>
  <si>
    <t>inférieur à 200m</t>
  </si>
  <si>
    <t>entre 200m et 499,9m</t>
  </si>
  <si>
    <t>plus de 1000m</t>
  </si>
  <si>
    <t>Dispositif d'Organisation des Secours à mettre en place :</t>
  </si>
  <si>
    <t>Dispositif d'Organisation des Secours
Petite Envergure (DOS-PE)</t>
  </si>
  <si>
    <t>Indice de Risque :</t>
  </si>
  <si>
    <t>Dispositif d'Organisation des Secours
Moyenne Envergure (DOS-ME)</t>
  </si>
  <si>
    <t>min + 1/4</t>
  </si>
  <si>
    <t>max - 1/3</t>
  </si>
  <si>
    <t>Dispositif d'Organisation des Secours
Grande Envergure (DOS-GE)</t>
  </si>
  <si>
    <t xml:space="preserve">Responsable médical </t>
  </si>
  <si>
    <t>Embarcations motorisées avec pilote</t>
  </si>
  <si>
    <t>2 (17 à 22)             3  ( 23 à 27)          4 ( 28 à 33 )</t>
  </si>
  <si>
    <t xml:space="preserve">2                          3                       4 </t>
  </si>
  <si>
    <t xml:space="preserve">                 1 (17 à 22)             2( 22 à  26)          3 ( 27 à 33 )                                          </t>
  </si>
  <si>
    <t>Sauveteurs (BNSSA conseillés)</t>
  </si>
  <si>
    <t>Kayak / Canoés / Paddles</t>
  </si>
  <si>
    <t>Infirmier ou médecin (de préférence)</t>
  </si>
  <si>
    <t>5 minimum</t>
  </si>
  <si>
    <t>10 minimum</t>
  </si>
  <si>
    <t>Bateaux voltigeurs avec officiels eau libre</t>
  </si>
  <si>
    <t>Embarcation balai (ou kayak)</t>
  </si>
  <si>
    <t>Liaison radio et téléphone portable</t>
  </si>
  <si>
    <t>(*) Le Dispositif Prévisionnel de Sécurité de Petite Envergure (DPS-PE) est à mettre en place à minima.
C'est de toute façon le DPS imposé par le Référentiel National des Missions de Sécurité qui prévaudra si le DPS-PE n'est pas suffisant.</t>
  </si>
  <si>
    <t xml:space="preserve">(**) Ce document est un outil d'aide à l'évaluation du dispositif d'organisation des secours (ou DPS "Dispositif Prévisionnel de Sécurité"). Des aménagements sont bien entendu possibles en fonction de l'environnement spécifique local. Il ne s'agit en aucun cas d'un document opposable. </t>
  </si>
  <si>
    <t>(***) Cette version de l'outil n'est pas figée et définitive. 
Elle sera enrichie et actualisée en fonction des retours des différents organisateurs sur la base de leurs usages durant la saison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</si>
</sst>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rgb="FF000000"/>
      <name val="Calibri"/>
      <family val="2"/>
      <charset val="1"/>
    </font>
    <font>
      <sz val="11"/>
      <color rgb="FF000000"/>
      <name val="Arial"/>
      <family val="2"/>
      <charset val="1"/>
    </font>
    <font>
      <sz val="18"/>
      <color rgb="FF000000"/>
      <name val="Arial Black"/>
      <family val="2"/>
      <charset val="1"/>
    </font>
    <font>
      <b/>
      <sz val="16"/>
      <color rgb="FF000000"/>
      <name val="Arial"/>
      <family val="2"/>
      <charset val="1"/>
    </font>
    <font>
      <b/>
      <sz val="14"/>
      <color rgb="FF000000"/>
      <name val="Arial"/>
      <family val="2"/>
      <charset val="1"/>
    </font>
    <font>
      <sz val="12"/>
      <color rgb="FF000000"/>
      <name val="Arial"/>
      <family val="2"/>
      <charset val="1"/>
    </font>
    <font>
      <b/>
      <sz val="14"/>
      <color rgb="FFFFFFFF"/>
      <name val="Arial"/>
      <family val="2"/>
      <charset val="1"/>
    </font>
    <font>
      <sz val="12"/>
      <color rgb="FFFFFFFF"/>
      <name val="Arial"/>
      <family val="2"/>
      <charset val="1"/>
    </font>
    <font>
      <b/>
      <sz val="12"/>
      <color rgb="FF000000"/>
      <name val="Arial"/>
      <family val="2"/>
      <charset val="1"/>
    </font>
    <font>
      <sz val="16"/>
      <color rgb="FFFFFFFF"/>
      <name val="Arial"/>
      <family val="2"/>
      <charset val="1"/>
    </font>
    <font>
      <b/>
      <sz val="16"/>
      <color rgb="FFFFFFFF"/>
      <name val="Arial"/>
      <family val="2"/>
      <charset val="1"/>
    </font>
    <font>
      <b/>
      <sz val="14"/>
      <color rgb="FF000000"/>
      <name val="Calibri"/>
      <family val="2"/>
      <charset val="1"/>
    </font>
    <font>
      <b/>
      <sz val="22"/>
      <color rgb="FF000000"/>
      <name val="Calibri"/>
      <family val="2"/>
      <charset val="1"/>
    </font>
    <font>
      <b/>
      <sz val="16"/>
      <color rgb="FF000000"/>
      <name val="Calibri"/>
      <family val="2"/>
      <charset val="1"/>
    </font>
    <font>
      <b/>
      <sz val="18"/>
      <color rgb="FF000000"/>
      <name val="Arial Narrow"/>
      <family val="2"/>
      <charset val="1"/>
    </font>
    <font>
      <b/>
      <sz val="18"/>
      <color rgb="FF000000"/>
      <name val="Calibri"/>
      <family val="2"/>
      <charset val="1"/>
    </font>
    <font>
      <b/>
      <sz val="12"/>
      <color rgb="FF000000"/>
      <name val="Calibri"/>
      <family val="2"/>
      <charset val="1"/>
    </font>
    <font>
      <sz val="12"/>
      <color rgb="FF000000"/>
      <name val="Arial Narrow"/>
      <family val="2"/>
      <charset val="1"/>
    </font>
    <font>
      <sz val="12"/>
      <color rgb="FF000000"/>
      <name val="Calibri"/>
      <family val="2"/>
      <charset val="1"/>
    </font>
    <font>
      <b/>
      <sz val="11"/>
      <color rgb="FF000000"/>
      <name val="Calibri"/>
      <family val="2"/>
      <charset val="1"/>
    </font>
    <font>
      <b/>
      <sz val="12"/>
      <color rgb="FFFF0000"/>
      <name val="Calibri"/>
      <family val="2"/>
      <charset val="1"/>
    </font>
    <font>
      <b/>
      <sz val="12"/>
      <color rgb="FF00B050"/>
      <name val="Calibri"/>
      <family val="2"/>
      <charset val="1"/>
    </font>
    <font>
      <b/>
      <sz val="11"/>
      <color rgb="FFFF0000"/>
      <name val="Calibri"/>
      <family val="2"/>
      <charset val="1"/>
    </font>
    <font>
      <sz val="8"/>
      <color rgb="FF000000"/>
      <name val="Calibri"/>
      <family val="2"/>
      <charset val="1"/>
    </font>
    <font>
      <sz val="12"/>
      <name val="Arial Narrow"/>
      <family val="2"/>
    </font>
    <font>
      <sz val="12"/>
      <name val="Arial Narrow"/>
      <family val="2"/>
      <charset val="1"/>
    </font>
    <font>
      <b/>
      <sz val="11"/>
      <color rgb="FFC00000"/>
      <name val="Calibri"/>
      <family val="2"/>
    </font>
    <font>
      <b/>
      <sz val="11"/>
      <color rgb="FF000000"/>
      <name val="Calibri"/>
      <family val="2"/>
    </font>
  </fonts>
  <fills count="6">
    <fill>
      <patternFill patternType="none"/>
    </fill>
    <fill>
      <patternFill patternType="gray125"/>
    </fill>
    <fill>
      <patternFill patternType="solid">
        <fgColor rgb="FF339966"/>
        <bgColor rgb="FF00B050"/>
      </patternFill>
    </fill>
    <fill>
      <patternFill patternType="solid">
        <fgColor rgb="FFFFCCCC"/>
        <bgColor rgb="FFCCCCFF"/>
      </patternFill>
    </fill>
    <fill>
      <patternFill patternType="solid">
        <fgColor rgb="FFFFF200"/>
        <bgColor rgb="FFFFFF00"/>
      </patternFill>
    </fill>
    <fill>
      <patternFill patternType="solid">
        <fgColor rgb="FFFFFF00"/>
        <bgColor rgb="FFFFF200"/>
      </patternFill>
    </fill>
  </fills>
  <borders count="42">
    <border>
      <left/>
      <right/>
      <top/>
      <bottom/>
      <diagonal/>
    </border>
    <border>
      <left style="medium">
        <color rgb="FF339966"/>
      </left>
      <right style="medium">
        <color rgb="FF339966"/>
      </right>
      <top style="medium">
        <color rgb="FF339966"/>
      </top>
      <bottom style="medium">
        <color rgb="FF339966"/>
      </bottom>
      <diagonal/>
    </border>
    <border>
      <left style="medium">
        <color rgb="FF339966"/>
      </left>
      <right/>
      <top style="medium">
        <color rgb="FF339966"/>
      </top>
      <bottom style="hair">
        <color auto="1"/>
      </bottom>
      <diagonal/>
    </border>
    <border>
      <left/>
      <right style="medium">
        <color rgb="FF339966"/>
      </right>
      <top style="medium">
        <color rgb="FF339966"/>
      </top>
      <bottom style="hair">
        <color auto="1"/>
      </bottom>
      <diagonal/>
    </border>
    <border>
      <left style="medium">
        <color rgb="FF339966"/>
      </left>
      <right/>
      <top style="hair">
        <color auto="1"/>
      </top>
      <bottom style="hair">
        <color auto="1"/>
      </bottom>
      <diagonal/>
    </border>
    <border>
      <left/>
      <right style="medium">
        <color rgb="FF339966"/>
      </right>
      <top style="hair">
        <color auto="1"/>
      </top>
      <bottom style="hair">
        <color auto="1"/>
      </bottom>
      <diagonal/>
    </border>
    <border>
      <left style="medium">
        <color rgb="FF339966"/>
      </left>
      <right/>
      <top style="hair">
        <color auto="1"/>
      </top>
      <bottom style="medium">
        <color rgb="FF339966"/>
      </bottom>
      <diagonal/>
    </border>
    <border>
      <left/>
      <right style="medium">
        <color rgb="FF339966"/>
      </right>
      <top style="hair">
        <color auto="1"/>
      </top>
      <bottom style="medium">
        <color rgb="FF339966"/>
      </bottom>
      <diagonal/>
    </border>
    <border>
      <left style="medium">
        <color rgb="FF339966"/>
      </left>
      <right style="medium">
        <color rgb="FF339966"/>
      </right>
      <top style="medium">
        <color rgb="FF339966"/>
      </top>
      <bottom/>
      <diagonal/>
    </border>
    <border>
      <left style="medium">
        <color rgb="FF339966"/>
      </left>
      <right style="medium">
        <color rgb="FF339966"/>
      </right>
      <top/>
      <bottom/>
      <diagonal/>
    </border>
    <border>
      <left style="medium">
        <color rgb="FF339966"/>
      </left>
      <right/>
      <top/>
      <bottom/>
      <diagonal/>
    </border>
    <border>
      <left/>
      <right style="medium">
        <color rgb="FF339966"/>
      </right>
      <top/>
      <bottom/>
      <diagonal/>
    </border>
    <border>
      <left/>
      <right style="thin">
        <color rgb="FF339966"/>
      </right>
      <top/>
      <bottom/>
      <diagonal/>
    </border>
    <border>
      <left style="thin">
        <color rgb="FF339966"/>
      </left>
      <right style="thin">
        <color rgb="FF339966"/>
      </right>
      <top style="thin">
        <color rgb="FF339966"/>
      </top>
      <bottom style="thin">
        <color rgb="FF339966"/>
      </bottom>
      <diagonal/>
    </border>
    <border>
      <left style="thin">
        <color rgb="FF339966"/>
      </left>
      <right style="medium">
        <color rgb="FF339966"/>
      </right>
      <top/>
      <bottom/>
      <diagonal/>
    </border>
    <border>
      <left style="thick">
        <color rgb="FFFFFFFF"/>
      </left>
      <right style="thick">
        <color rgb="FFFFFFFF"/>
      </right>
      <top style="thick">
        <color rgb="FFFFFFFF"/>
      </top>
      <bottom style="thick">
        <color rgb="FFFFFFFF"/>
      </bottom>
      <diagonal/>
    </border>
    <border>
      <left style="medium">
        <color rgb="FF339966"/>
      </left>
      <right style="medium">
        <color rgb="FF339966"/>
      </right>
      <top/>
      <bottom style="medium">
        <color rgb="FF339966"/>
      </bottom>
      <diagonal/>
    </border>
    <border>
      <left/>
      <right style="double">
        <color auto="1"/>
      </right>
      <top/>
      <bottom/>
      <diagonal/>
    </border>
    <border>
      <left style="double">
        <color auto="1"/>
      </left>
      <right style="dashed">
        <color auto="1"/>
      </right>
      <top style="double">
        <color auto="1"/>
      </top>
      <bottom style="double">
        <color auto="1"/>
      </bottom>
      <diagonal/>
    </border>
    <border>
      <left style="dashed">
        <color auto="1"/>
      </left>
      <right style="dashed">
        <color auto="1"/>
      </right>
      <top style="double">
        <color auto="1"/>
      </top>
      <bottom style="double">
        <color auto="1"/>
      </bottom>
      <diagonal/>
    </border>
    <border>
      <left style="dashed">
        <color auto="1"/>
      </left>
      <right style="double">
        <color auto="1"/>
      </right>
      <top style="double">
        <color auto="1"/>
      </top>
      <bottom style="double">
        <color auto="1"/>
      </bottom>
      <diagonal/>
    </border>
    <border>
      <left style="double">
        <color auto="1"/>
      </left>
      <right style="double">
        <color auto="1"/>
      </right>
      <top style="double">
        <color auto="1"/>
      </top>
      <bottom style="double">
        <color auto="1"/>
      </bottom>
      <diagonal/>
    </border>
    <border>
      <left style="double">
        <color auto="1"/>
      </left>
      <right/>
      <top style="double">
        <color auto="1"/>
      </top>
      <bottom/>
      <diagonal/>
    </border>
    <border>
      <left/>
      <right/>
      <top style="double">
        <color auto="1"/>
      </top>
      <bottom style="hair">
        <color auto="1"/>
      </bottom>
      <diagonal/>
    </border>
    <border>
      <left/>
      <right style="double">
        <color auto="1"/>
      </right>
      <top style="double">
        <color auto="1"/>
      </top>
      <bottom style="hair">
        <color auto="1"/>
      </bottom>
      <diagonal/>
    </border>
    <border>
      <left style="double">
        <color auto="1"/>
      </left>
      <right style="dashed">
        <color auto="1"/>
      </right>
      <top style="double">
        <color auto="1"/>
      </top>
      <bottom style="hair">
        <color auto="1"/>
      </bottom>
      <diagonal/>
    </border>
    <border>
      <left style="dashed">
        <color auto="1"/>
      </left>
      <right style="dashed">
        <color auto="1"/>
      </right>
      <top style="double">
        <color auto="1"/>
      </top>
      <bottom style="hair">
        <color auto="1"/>
      </bottom>
      <diagonal/>
    </border>
    <border>
      <left style="dashed">
        <color auto="1"/>
      </left>
      <right style="double">
        <color auto="1"/>
      </right>
      <top style="double">
        <color auto="1"/>
      </top>
      <bottom style="hair">
        <color auto="1"/>
      </bottom>
      <diagonal/>
    </border>
    <border>
      <left style="double">
        <color auto="1"/>
      </left>
      <right/>
      <top/>
      <bottom/>
      <diagonal/>
    </border>
    <border>
      <left/>
      <right/>
      <top style="hair">
        <color auto="1"/>
      </top>
      <bottom style="hair">
        <color auto="1"/>
      </bottom>
      <diagonal/>
    </border>
    <border>
      <left/>
      <right style="double">
        <color auto="1"/>
      </right>
      <top style="hair">
        <color auto="1"/>
      </top>
      <bottom style="hair">
        <color auto="1"/>
      </bottom>
      <diagonal/>
    </border>
    <border>
      <left style="double">
        <color auto="1"/>
      </left>
      <right style="dashed">
        <color auto="1"/>
      </right>
      <top style="hair">
        <color auto="1"/>
      </top>
      <bottom style="hair">
        <color auto="1"/>
      </bottom>
      <diagonal/>
    </border>
    <border>
      <left style="dashed">
        <color auto="1"/>
      </left>
      <right style="dashed">
        <color auto="1"/>
      </right>
      <top style="hair">
        <color auto="1"/>
      </top>
      <bottom style="hair">
        <color auto="1"/>
      </bottom>
      <diagonal/>
    </border>
    <border>
      <left style="dashed">
        <color auto="1"/>
      </left>
      <right style="double">
        <color auto="1"/>
      </right>
      <top style="hair">
        <color auto="1"/>
      </top>
      <bottom style="hair">
        <color auto="1"/>
      </bottom>
      <diagonal/>
    </border>
    <border>
      <left style="double">
        <color auto="1"/>
      </left>
      <right style="double">
        <color auto="1"/>
      </right>
      <top style="hair">
        <color auto="1"/>
      </top>
      <bottom style="hair">
        <color auto="1"/>
      </bottom>
      <diagonal/>
    </border>
    <border>
      <left style="double">
        <color auto="1"/>
      </left>
      <right style="double">
        <color auto="1"/>
      </right>
      <top style="hair">
        <color auto="1"/>
      </top>
      <bottom style="double">
        <color auto="1"/>
      </bottom>
      <diagonal/>
    </border>
    <border>
      <left style="double">
        <color auto="1"/>
      </left>
      <right/>
      <top/>
      <bottom style="double">
        <color auto="1"/>
      </bottom>
      <diagonal/>
    </border>
    <border>
      <left/>
      <right/>
      <top style="hair">
        <color auto="1"/>
      </top>
      <bottom style="double">
        <color auto="1"/>
      </bottom>
      <diagonal/>
    </border>
    <border>
      <left/>
      <right style="double">
        <color auto="1"/>
      </right>
      <top style="hair">
        <color auto="1"/>
      </top>
      <bottom style="double">
        <color auto="1"/>
      </bottom>
      <diagonal/>
    </border>
    <border>
      <left style="double">
        <color auto="1"/>
      </left>
      <right style="dashed">
        <color auto="1"/>
      </right>
      <top style="hair">
        <color auto="1"/>
      </top>
      <bottom style="double">
        <color auto="1"/>
      </bottom>
      <diagonal/>
    </border>
    <border>
      <left style="dashed">
        <color auto="1"/>
      </left>
      <right style="dashed">
        <color auto="1"/>
      </right>
      <top style="hair">
        <color auto="1"/>
      </top>
      <bottom style="double">
        <color auto="1"/>
      </bottom>
      <diagonal/>
    </border>
    <border>
      <left style="dashed">
        <color auto="1"/>
      </left>
      <right style="double">
        <color auto="1"/>
      </right>
      <top style="hair">
        <color auto="1"/>
      </top>
      <bottom style="double">
        <color auto="1"/>
      </bottom>
      <diagonal/>
    </border>
  </borders>
  <cellStyleXfs count="1">
    <xf numFmtId="0" fontId="0" fillId="0" borderId="0"/>
  </cellStyleXfs>
  <cellXfs count="136">
    <xf numFmtId="0" fontId="0" fillId="0" borderId="0" xfId="0"/>
    <xf numFmtId="0" fontId="1" fillId="0" borderId="0" xfId="0" applyFont="1" applyProtection="1"/>
    <xf numFmtId="0" fontId="1" fillId="0" borderId="0" xfId="0" applyFont="1" applyAlignment="1" applyProtection="1">
      <alignment horizontal="right"/>
    </xf>
    <xf numFmtId="0" fontId="1" fillId="0" borderId="0" xfId="0" applyFont="1" applyAlignment="1" applyProtection="1"/>
    <xf numFmtId="0" fontId="1" fillId="0" borderId="0" xfId="0" applyFont="1" applyAlignment="1" applyProtection="1">
      <alignment horizontal="center" vertical="center"/>
    </xf>
    <xf numFmtId="0" fontId="3" fillId="0" borderId="0" xfId="0" applyFont="1" applyAlignment="1" applyProtection="1">
      <alignment horizontal="center" vertical="center"/>
    </xf>
    <xf numFmtId="0" fontId="4" fillId="0" borderId="2" xfId="0" applyFont="1" applyBorder="1" applyAlignment="1" applyProtection="1">
      <alignment horizontal="left" vertical="center"/>
    </xf>
    <xf numFmtId="0" fontId="4" fillId="0" borderId="0" xfId="0" applyFont="1" applyAlignment="1" applyProtection="1">
      <alignment horizontal="center" vertical="center"/>
    </xf>
    <xf numFmtId="0" fontId="4" fillId="0" borderId="4"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0" xfId="0" applyFont="1" applyAlignment="1" applyProtection="1">
      <alignment horizontal="left" vertical="center"/>
    </xf>
    <xf numFmtId="0" fontId="5" fillId="0" borderId="0"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5" fillId="0" borderId="11" xfId="0" applyFont="1" applyBorder="1" applyAlignment="1" applyProtection="1">
      <alignment horizontal="left" vertical="center" wrapText="1"/>
    </xf>
    <xf numFmtId="0" fontId="8" fillId="0" borderId="0" xfId="0" applyFont="1" applyAlignment="1" applyProtection="1">
      <alignment horizontal="center" vertical="center"/>
    </xf>
    <xf numFmtId="0" fontId="5" fillId="0" borderId="0" xfId="0" applyFont="1" applyAlignment="1" applyProtection="1">
      <alignment vertical="center"/>
    </xf>
    <xf numFmtId="0" fontId="5" fillId="0" borderId="0" xfId="0" applyFont="1" applyProtection="1"/>
    <xf numFmtId="0" fontId="5" fillId="0" borderId="0" xfId="0" applyFont="1" applyBorder="1" applyAlignment="1" applyProtection="1">
      <alignment horizontal="right" vertical="center"/>
      <protection locked="0"/>
    </xf>
    <xf numFmtId="0" fontId="5" fillId="0" borderId="13"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Border="1" applyProtection="1"/>
    <xf numFmtId="0" fontId="5" fillId="0" borderId="0" xfId="0" applyFont="1" applyBorder="1" applyAlignment="1" applyProtection="1">
      <alignment horizontal="right" vertical="center"/>
    </xf>
    <xf numFmtId="0" fontId="5" fillId="0" borderId="11" xfId="0" applyFont="1" applyBorder="1" applyAlignment="1" applyProtection="1">
      <alignment horizontal="center" vertical="center"/>
    </xf>
    <xf numFmtId="0" fontId="10" fillId="2" borderId="0" xfId="0" applyFont="1" applyFill="1" applyBorder="1" applyAlignment="1" applyProtection="1">
      <alignment horizontal="right" vertical="center"/>
    </xf>
    <xf numFmtId="0" fontId="10" fillId="2" borderId="15" xfId="0"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11" fillId="0" borderId="0" xfId="0" applyFont="1" applyAlignment="1" applyProtection="1">
      <alignment horizontal="center" vertical="center"/>
    </xf>
    <xf numFmtId="0" fontId="12" fillId="0" borderId="0" xfId="0" applyFont="1" applyBorder="1" applyAlignment="1" applyProtection="1">
      <alignment horizontal="center" vertical="center"/>
    </xf>
    <xf numFmtId="0" fontId="11" fillId="0" borderId="17" xfId="0" applyFont="1" applyBorder="1" applyAlignment="1" applyProtection="1">
      <alignment horizontal="center" vertical="center"/>
    </xf>
    <xf numFmtId="0" fontId="13" fillId="0" borderId="18" xfId="0" applyFont="1" applyBorder="1" applyAlignment="1" applyProtection="1">
      <alignment horizontal="center" vertical="center" wrapText="1"/>
    </xf>
    <xf numFmtId="0" fontId="13" fillId="0" borderId="19" xfId="0" applyFont="1" applyBorder="1" applyAlignment="1" applyProtection="1">
      <alignment horizontal="center" vertical="center" wrapText="1"/>
    </xf>
    <xf numFmtId="0" fontId="13" fillId="0" borderId="20" xfId="0" applyFont="1" applyBorder="1" applyAlignment="1" applyProtection="1">
      <alignment horizontal="center" vertical="center" wrapText="1"/>
    </xf>
    <xf numFmtId="0" fontId="15" fillId="0" borderId="18" xfId="0" applyFont="1" applyBorder="1" applyAlignment="1" applyProtection="1">
      <alignment horizontal="center" vertical="center"/>
    </xf>
    <xf numFmtId="0" fontId="15" fillId="0" borderId="19" xfId="0" applyFont="1" applyBorder="1" applyAlignment="1" applyProtection="1">
      <alignment horizontal="center" vertical="center"/>
    </xf>
    <xf numFmtId="0" fontId="15" fillId="0" borderId="20" xfId="0" applyFont="1" applyBorder="1" applyAlignment="1" applyProtection="1">
      <alignment horizontal="center" vertical="center"/>
    </xf>
    <xf numFmtId="49" fontId="17" fillId="0" borderId="22" xfId="0" applyNumberFormat="1" applyFont="1" applyBorder="1" applyAlignment="1" applyProtection="1">
      <alignment vertical="center"/>
    </xf>
    <xf numFmtId="49" fontId="17" fillId="0" borderId="23" xfId="0" applyNumberFormat="1" applyFont="1" applyBorder="1" applyAlignment="1" applyProtection="1">
      <alignment horizontal="left" vertical="center"/>
    </xf>
    <xf numFmtId="49" fontId="17" fillId="0" borderId="24" xfId="0" applyNumberFormat="1" applyFont="1" applyBorder="1" applyAlignment="1" applyProtection="1">
      <alignment vertical="center"/>
    </xf>
    <xf numFmtId="49" fontId="17" fillId="0" borderId="25" xfId="0" applyNumberFormat="1" applyFont="1" applyBorder="1" applyAlignment="1" applyProtection="1">
      <alignment horizontal="center" vertical="center"/>
    </xf>
    <xf numFmtId="49" fontId="17" fillId="0" borderId="26" xfId="0" applyNumberFormat="1" applyFont="1" applyBorder="1" applyAlignment="1" applyProtection="1">
      <alignment horizontal="center" vertical="center"/>
    </xf>
    <xf numFmtId="49" fontId="17" fillId="0" borderId="27" xfId="0" applyNumberFormat="1" applyFont="1" applyBorder="1" applyAlignment="1" applyProtection="1">
      <alignment horizontal="center" vertical="center"/>
    </xf>
    <xf numFmtId="49" fontId="17" fillId="0" borderId="28" xfId="0" applyNumberFormat="1" applyFont="1" applyBorder="1" applyAlignment="1" applyProtection="1">
      <alignment vertical="center"/>
    </xf>
    <xf numFmtId="49" fontId="17" fillId="0" borderId="29" xfId="0" applyNumberFormat="1" applyFont="1" applyBorder="1" applyAlignment="1" applyProtection="1">
      <alignment horizontal="left" vertical="center"/>
    </xf>
    <xf numFmtId="49" fontId="17" fillId="0" borderId="30" xfId="0" applyNumberFormat="1" applyFont="1" applyBorder="1" applyAlignment="1" applyProtection="1">
      <alignment vertical="center"/>
    </xf>
    <xf numFmtId="49" fontId="17" fillId="0" borderId="31" xfId="0" applyNumberFormat="1" applyFont="1" applyBorder="1" applyAlignment="1" applyProtection="1">
      <alignment horizontal="center" vertical="center"/>
    </xf>
    <xf numFmtId="49" fontId="17" fillId="0" borderId="32" xfId="0" applyNumberFormat="1" applyFont="1" applyBorder="1" applyAlignment="1" applyProtection="1">
      <alignment horizontal="center" vertical="center"/>
    </xf>
    <xf numFmtId="49" fontId="17" fillId="0" borderId="33" xfId="0" applyNumberFormat="1" applyFont="1" applyBorder="1" applyAlignment="1" applyProtection="1">
      <alignment horizontal="center" vertical="center"/>
    </xf>
    <xf numFmtId="49" fontId="17" fillId="0" borderId="29" xfId="0" applyNumberFormat="1" applyFont="1" applyBorder="1" applyAlignment="1" applyProtection="1">
      <alignment vertical="center"/>
    </xf>
    <xf numFmtId="49" fontId="17" fillId="0" borderId="36" xfId="0" applyNumberFormat="1" applyFont="1" applyBorder="1" applyAlignment="1" applyProtection="1">
      <alignment vertical="center"/>
    </xf>
    <xf numFmtId="49" fontId="17" fillId="0" borderId="37" xfId="0" applyNumberFormat="1" applyFont="1" applyBorder="1" applyAlignment="1" applyProtection="1">
      <alignment horizontal="left" vertical="center"/>
    </xf>
    <xf numFmtId="49" fontId="17" fillId="0" borderId="38" xfId="0" applyNumberFormat="1" applyFont="1" applyBorder="1" applyAlignment="1" applyProtection="1">
      <alignment vertical="center"/>
    </xf>
    <xf numFmtId="49" fontId="17" fillId="0" borderId="0" xfId="0" applyNumberFormat="1" applyFont="1" applyAlignment="1" applyProtection="1">
      <alignment horizontal="left" vertical="center"/>
    </xf>
    <xf numFmtId="49" fontId="17" fillId="0" borderId="17" xfId="0" applyNumberFormat="1" applyFont="1" applyBorder="1" applyAlignment="1" applyProtection="1">
      <alignment vertical="center"/>
    </xf>
    <xf numFmtId="49" fontId="17" fillId="0" borderId="28" xfId="0" applyNumberFormat="1" applyFont="1" applyBorder="1" applyAlignment="1" applyProtection="1">
      <alignment horizontal="center" vertical="center"/>
    </xf>
    <xf numFmtId="49" fontId="17" fillId="0" borderId="0" xfId="0" applyNumberFormat="1" applyFont="1" applyBorder="1" applyAlignment="1" applyProtection="1">
      <alignment horizontal="center" vertical="center"/>
    </xf>
    <xf numFmtId="49" fontId="17" fillId="0" borderId="17" xfId="0" applyNumberFormat="1" applyFont="1" applyBorder="1" applyAlignment="1" applyProtection="1">
      <alignment horizontal="center" vertical="center"/>
    </xf>
    <xf numFmtId="49" fontId="17" fillId="0" borderId="23" xfId="0" applyNumberFormat="1" applyFont="1" applyBorder="1" applyAlignment="1" applyProtection="1">
      <alignment vertical="center"/>
    </xf>
    <xf numFmtId="49" fontId="17" fillId="0" borderId="39" xfId="0" applyNumberFormat="1" applyFont="1" applyBorder="1" applyAlignment="1" applyProtection="1">
      <alignment horizontal="center" vertical="center"/>
    </xf>
    <xf numFmtId="49" fontId="17" fillId="0" borderId="40" xfId="0" applyNumberFormat="1" applyFont="1" applyBorder="1" applyAlignment="1" applyProtection="1">
      <alignment horizontal="center" vertical="center"/>
    </xf>
    <xf numFmtId="49" fontId="17" fillId="0" borderId="41" xfId="0" applyNumberFormat="1" applyFont="1" applyBorder="1" applyAlignment="1" applyProtection="1">
      <alignment horizontal="center" vertical="center"/>
    </xf>
    <xf numFmtId="0" fontId="0" fillId="0" borderId="0" xfId="0" applyProtection="1"/>
    <xf numFmtId="0" fontId="0" fillId="0" borderId="0" xfId="0" applyFont="1" applyBorder="1" applyAlignment="1" applyProtection="1">
      <alignment wrapText="1"/>
    </xf>
    <xf numFmtId="0" fontId="0" fillId="0" borderId="0" xfId="0" applyAlignment="1" applyProtection="1">
      <alignment horizontal="right" vertical="center"/>
    </xf>
    <xf numFmtId="0" fontId="20" fillId="0" borderId="0" xfId="0" applyFont="1" applyAlignment="1" applyProtection="1">
      <alignment horizontal="center" vertical="center"/>
    </xf>
    <xf numFmtId="0" fontId="21" fillId="0" borderId="0" xfId="0" applyFont="1" applyAlignment="1" applyProtection="1">
      <alignment horizontal="center" vertical="center"/>
    </xf>
    <xf numFmtId="0" fontId="0" fillId="0" borderId="0" xfId="0" applyAlignment="1" applyProtection="1">
      <alignment vertical="center"/>
    </xf>
    <xf numFmtId="0" fontId="0" fillId="0" borderId="0" xfId="0" applyFont="1" applyAlignment="1" applyProtection="1">
      <alignment horizontal="right" vertical="center"/>
    </xf>
    <xf numFmtId="0" fontId="20" fillId="0" borderId="0" xfId="0" applyFont="1" applyAlignment="1" applyProtection="1">
      <alignment horizontal="left" vertical="center"/>
    </xf>
    <xf numFmtId="0" fontId="21" fillId="0" borderId="0" xfId="0" applyFont="1" applyAlignment="1" applyProtection="1">
      <alignment horizontal="left" vertical="center"/>
    </xf>
    <xf numFmtId="0" fontId="0" fillId="0" borderId="0" xfId="0" applyFont="1" applyAlignment="1" applyProtection="1">
      <alignment vertical="center"/>
    </xf>
    <xf numFmtId="0" fontId="0" fillId="0" borderId="0" xfId="0" applyAlignment="1" applyProtection="1">
      <alignment wrapText="1"/>
    </xf>
    <xf numFmtId="0" fontId="19" fillId="0" borderId="0" xfId="0" applyFont="1" applyProtection="1"/>
    <xf numFmtId="0" fontId="19" fillId="0" borderId="0" xfId="0" applyFont="1" applyAlignment="1" applyProtection="1">
      <alignment vertical="center"/>
    </xf>
    <xf numFmtId="0" fontId="20" fillId="3" borderId="0" xfId="0" applyFont="1" applyFill="1" applyAlignment="1" applyProtection="1">
      <alignment horizontal="center" vertical="center"/>
    </xf>
    <xf numFmtId="0" fontId="18" fillId="0" borderId="0" xfId="0" applyFont="1" applyAlignment="1" applyProtection="1">
      <alignment horizontal="right" vertical="center"/>
    </xf>
    <xf numFmtId="0" fontId="20" fillId="4" borderId="0" xfId="0" applyFont="1" applyFill="1" applyAlignment="1" applyProtection="1">
      <alignment horizontal="center" vertical="center"/>
    </xf>
    <xf numFmtId="0" fontId="22" fillId="0" borderId="0" xfId="0" applyFont="1" applyAlignment="1" applyProtection="1">
      <alignment vertical="center"/>
    </xf>
    <xf numFmtId="0" fontId="0" fillId="0" borderId="0" xfId="0" applyFont="1" applyAlignment="1" applyProtection="1">
      <alignment horizontal="left" vertical="center"/>
    </xf>
    <xf numFmtId="0" fontId="20" fillId="5" borderId="0" xfId="0" applyFont="1" applyFill="1" applyAlignment="1" applyProtection="1">
      <alignment horizontal="center" vertical="center"/>
    </xf>
    <xf numFmtId="0" fontId="22" fillId="0" borderId="0" xfId="0" applyFont="1" applyAlignment="1" applyProtection="1">
      <alignment horizontal="right" vertical="center"/>
    </xf>
    <xf numFmtId="0" fontId="16" fillId="0" borderId="0" xfId="0" applyFont="1" applyAlignment="1" applyProtection="1">
      <alignment vertical="center"/>
    </xf>
    <xf numFmtId="0" fontId="0" fillId="0" borderId="0" xfId="0" applyFont="1" applyAlignment="1" applyProtection="1">
      <alignment horizontal="center" vertical="center" wrapText="1"/>
    </xf>
    <xf numFmtId="0" fontId="19" fillId="0" borderId="0" xfId="0" applyFont="1" applyAlignment="1" applyProtection="1">
      <alignment horizontal="right" vertical="center"/>
    </xf>
    <xf numFmtId="0" fontId="20" fillId="0" borderId="0" xfId="0" applyFont="1" applyAlignment="1" applyProtection="1">
      <alignment vertical="center"/>
    </xf>
    <xf numFmtId="0" fontId="23" fillId="0" borderId="0" xfId="0" applyFont="1" applyAlignment="1" applyProtection="1">
      <alignment horizontal="right" vertical="center"/>
    </xf>
    <xf numFmtId="0" fontId="23" fillId="0" borderId="0" xfId="0" applyFont="1" applyAlignment="1" applyProtection="1">
      <alignment vertical="center"/>
    </xf>
    <xf numFmtId="0" fontId="11" fillId="0" borderId="0" xfId="0" applyFont="1" applyBorder="1" applyAlignment="1" applyProtection="1">
      <alignment horizontal="center" vertical="center"/>
    </xf>
    <xf numFmtId="0" fontId="13" fillId="0" borderId="0" xfId="0" applyFont="1" applyBorder="1" applyAlignment="1" applyProtection="1">
      <alignment horizontal="center" vertical="center" wrapText="1"/>
    </xf>
    <xf numFmtId="49" fontId="14" fillId="0" borderId="0" xfId="0" applyNumberFormat="1" applyFont="1" applyBorder="1" applyAlignment="1" applyProtection="1">
      <alignment horizontal="center" vertical="center"/>
    </xf>
    <xf numFmtId="0" fontId="15" fillId="0" borderId="0" xfId="0" applyFont="1" applyBorder="1" applyAlignment="1" applyProtection="1">
      <alignment horizontal="center" vertical="center"/>
    </xf>
    <xf numFmtId="49" fontId="17" fillId="0" borderId="0" xfId="0" applyNumberFormat="1" applyFont="1" applyBorder="1" applyAlignment="1" applyProtection="1">
      <alignment vertical="center"/>
    </xf>
    <xf numFmtId="49" fontId="17" fillId="0" borderId="0" xfId="0" applyNumberFormat="1" applyFont="1" applyBorder="1" applyAlignment="1" applyProtection="1">
      <alignment horizontal="left" vertical="center"/>
    </xf>
    <xf numFmtId="49" fontId="17" fillId="0" borderId="0" xfId="0" applyNumberFormat="1" applyFont="1" applyBorder="1" applyAlignment="1" applyProtection="1">
      <alignment horizontal="center" vertical="center" wrapText="1"/>
    </xf>
    <xf numFmtId="0" fontId="18" fillId="0" borderId="0" xfId="0" applyFont="1" applyBorder="1" applyAlignment="1" applyProtection="1">
      <alignment horizontal="center" vertical="center" wrapText="1"/>
    </xf>
    <xf numFmtId="49" fontId="17" fillId="0" borderId="29" xfId="0" applyNumberFormat="1" applyFont="1" applyFill="1" applyBorder="1" applyAlignment="1" applyProtection="1">
      <alignment horizontal="left" vertical="center"/>
    </xf>
    <xf numFmtId="49" fontId="25" fillId="0" borderId="30" xfId="0" applyNumberFormat="1" applyFont="1" applyFill="1" applyBorder="1" applyAlignment="1" applyProtection="1">
      <alignment vertical="center"/>
    </xf>
    <xf numFmtId="49" fontId="17" fillId="0" borderId="30" xfId="0" applyNumberFormat="1" applyFont="1" applyFill="1" applyBorder="1" applyAlignment="1" applyProtection="1">
      <alignment vertical="center"/>
    </xf>
    <xf numFmtId="49" fontId="24" fillId="0" borderId="30" xfId="0" applyNumberFormat="1" applyFont="1" applyFill="1" applyBorder="1" applyAlignment="1" applyProtection="1">
      <alignment vertical="center"/>
    </xf>
    <xf numFmtId="49" fontId="17" fillId="0" borderId="32" xfId="0" applyNumberFormat="1" applyFont="1" applyFill="1" applyBorder="1" applyAlignment="1" applyProtection="1">
      <alignment horizontal="center" vertical="center"/>
    </xf>
    <xf numFmtId="49" fontId="17" fillId="0" borderId="32" xfId="0" applyNumberFormat="1" applyFont="1" applyFill="1" applyBorder="1" applyAlignment="1" applyProtection="1">
      <alignment horizontal="left" vertical="center"/>
    </xf>
    <xf numFmtId="49" fontId="17" fillId="0" borderId="40" xfId="0" applyNumberFormat="1" applyFont="1" applyFill="1" applyBorder="1" applyAlignment="1" applyProtection="1">
      <alignment horizontal="center" vertical="center"/>
    </xf>
    <xf numFmtId="49" fontId="25" fillId="0" borderId="41" xfId="0" applyNumberFormat="1" applyFont="1" applyFill="1" applyBorder="1" applyAlignment="1" applyProtection="1">
      <alignment horizontal="center" vertical="center"/>
    </xf>
    <xf numFmtId="49" fontId="17" fillId="0" borderId="33" xfId="0" applyNumberFormat="1" applyFont="1" applyFill="1" applyBorder="1" applyAlignment="1" applyProtection="1">
      <alignment horizontal="center" vertical="center"/>
    </xf>
    <xf numFmtId="49" fontId="17" fillId="0" borderId="31" xfId="0" applyNumberFormat="1" applyFont="1" applyFill="1" applyBorder="1" applyAlignment="1" applyProtection="1">
      <alignment horizontal="center" vertical="center"/>
    </xf>
    <xf numFmtId="49" fontId="17" fillId="0" borderId="38" xfId="0" applyNumberFormat="1" applyFont="1" applyFill="1" applyBorder="1" applyAlignment="1" applyProtection="1">
      <alignment vertical="center"/>
    </xf>
    <xf numFmtId="0" fontId="27" fillId="0" borderId="0" xfId="0" applyFont="1"/>
    <xf numFmtId="0" fontId="5" fillId="0" borderId="9" xfId="0" applyFont="1" applyBorder="1" applyAlignment="1" applyProtection="1"/>
    <xf numFmtId="0" fontId="4" fillId="0" borderId="9" xfId="0" applyFont="1" applyBorder="1" applyAlignment="1" applyProtection="1"/>
    <xf numFmtId="0" fontId="5" fillId="0" borderId="9" xfId="0" applyFont="1" applyBorder="1" applyAlignment="1" applyProtection="1">
      <alignment horizontal="left" vertical="center"/>
    </xf>
    <xf numFmtId="0" fontId="5" fillId="0" borderId="16" xfId="0" applyFont="1" applyBorder="1" applyAlignment="1" applyProtection="1"/>
    <xf numFmtId="0" fontId="5" fillId="0" borderId="10" xfId="0" applyFont="1" applyBorder="1" applyAlignment="1" applyProtection="1">
      <alignment vertical="center"/>
    </xf>
    <xf numFmtId="0" fontId="9" fillId="2" borderId="9" xfId="0" applyFont="1" applyFill="1" applyBorder="1" applyAlignment="1" applyProtection="1">
      <alignment horizontal="center" vertical="center"/>
    </xf>
    <xf numFmtId="0" fontId="9" fillId="2" borderId="10" xfId="0" applyFont="1" applyFill="1" applyBorder="1" applyAlignment="1" applyProtection="1"/>
    <xf numFmtId="0" fontId="9" fillId="2" borderId="9" xfId="0" applyFont="1" applyFill="1" applyBorder="1" applyAlignment="1" applyProtection="1"/>
    <xf numFmtId="0" fontId="6" fillId="2" borderId="9" xfId="0" applyFont="1" applyFill="1" applyBorder="1" applyAlignment="1" applyProtection="1">
      <alignment vertical="center"/>
    </xf>
    <xf numFmtId="0" fontId="5" fillId="0" borderId="9" xfId="0" applyFont="1" applyBorder="1" applyAlignment="1" applyProtection="1">
      <alignment horizontal="center" vertical="center"/>
    </xf>
    <xf numFmtId="0" fontId="5" fillId="0" borderId="12" xfId="0" applyFont="1" applyBorder="1" applyAlignment="1" applyProtection="1"/>
    <xf numFmtId="0" fontId="5" fillId="0" borderId="14" xfId="0" applyFont="1" applyBorder="1" applyAlignment="1" applyProtection="1">
      <alignment horizontal="center" vertical="center"/>
    </xf>
    <xf numFmtId="0" fontId="5" fillId="0" borderId="12" xfId="0" applyFont="1" applyBorder="1" applyAlignment="1" applyProtection="1">
      <alignment horizontal="right" vertical="center"/>
    </xf>
    <xf numFmtId="0" fontId="5" fillId="0" borderId="10" xfId="0" applyFont="1" applyBorder="1" applyAlignment="1" applyProtection="1">
      <alignment horizontal="left" vertical="center"/>
    </xf>
    <xf numFmtId="0" fontId="6" fillId="2" borderId="9" xfId="0" applyFont="1" applyFill="1" applyBorder="1" applyAlignment="1" applyProtection="1">
      <alignment horizontal="left" vertical="center"/>
    </xf>
    <xf numFmtId="0" fontId="4" fillId="0" borderId="9" xfId="0" applyFont="1" applyBorder="1" applyAlignment="1" applyProtection="1">
      <alignment horizontal="center" vertical="center"/>
    </xf>
    <xf numFmtId="0" fontId="8" fillId="0" borderId="9" xfId="0" applyFont="1" applyBorder="1" applyAlignment="1" applyProtection="1">
      <alignment horizontal="center" vertical="center"/>
    </xf>
    <xf numFmtId="0" fontId="2" fillId="0" borderId="1" xfId="0" applyFont="1" applyBorder="1" applyAlignment="1" applyProtection="1">
      <alignment horizontal="center" vertical="top" wrapText="1"/>
    </xf>
    <xf numFmtId="0" fontId="5" fillId="0" borderId="3"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4" fillId="0" borderId="8" xfId="0" applyFont="1" applyBorder="1" applyAlignment="1" applyProtection="1">
      <alignment horizontal="center" vertical="center"/>
    </xf>
    <xf numFmtId="0" fontId="26" fillId="0" borderId="0" xfId="0" applyFont="1" applyAlignment="1">
      <alignment horizontal="left" wrapText="1"/>
    </xf>
    <xf numFmtId="0" fontId="26" fillId="0" borderId="0" xfId="0" applyFont="1" applyAlignment="1">
      <alignment horizontal="left"/>
    </xf>
    <xf numFmtId="0" fontId="12" fillId="0" borderId="0" xfId="0" applyFont="1" applyBorder="1" applyAlignment="1" applyProtection="1">
      <alignment horizontal="center" vertical="center"/>
    </xf>
    <xf numFmtId="49" fontId="14" fillId="0" borderId="21" xfId="0" applyNumberFormat="1" applyFont="1" applyBorder="1" applyAlignment="1" applyProtection="1">
      <alignment horizontal="center" vertical="center"/>
    </xf>
    <xf numFmtId="49" fontId="17" fillId="0" borderId="34" xfId="0" applyNumberFormat="1" applyFont="1" applyBorder="1" applyAlignment="1" applyProtection="1">
      <alignment horizontal="center" vertical="center" wrapText="1"/>
    </xf>
    <xf numFmtId="0" fontId="18" fillId="0" borderId="35" xfId="0" applyFont="1" applyBorder="1" applyAlignment="1" applyProtection="1">
      <alignment horizontal="center" vertical="center" wrapText="1"/>
    </xf>
    <xf numFmtId="0" fontId="26" fillId="0" borderId="0" xfId="0" applyFont="1" applyBorder="1" applyAlignment="1" applyProtection="1">
      <alignment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C0000"/>
      <rgbColor rgb="FF008000"/>
      <rgbColor rgb="FF000080"/>
      <rgbColor rgb="FF808000"/>
      <rgbColor rgb="FF800080"/>
      <rgbColor rgb="FF00B050"/>
      <rgbColor rgb="FFC0C0C0"/>
      <rgbColor rgb="FF808080"/>
      <rgbColor rgb="FF9999FF"/>
      <rgbColor rgb="FFED1C24"/>
      <rgbColor rgb="FFFFFFCC"/>
      <rgbColor rgb="FFCCFFFF"/>
      <rgbColor rgb="FF660066"/>
      <rgbColor rgb="FFFF8080"/>
      <rgbColor rgb="FF0066CC"/>
      <rgbColor rgb="FFCCCCFF"/>
      <rgbColor rgb="FF000080"/>
      <rgbColor rgb="FFFF00FF"/>
      <rgbColor rgb="FFFFF2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11520</xdr:colOff>
      <xdr:row>0</xdr:row>
      <xdr:rowOff>7560</xdr:rowOff>
    </xdr:from>
    <xdr:to>
      <xdr:col>0</xdr:col>
      <xdr:colOff>1351440</xdr:colOff>
      <xdr:row>1</xdr:row>
      <xdr:rowOff>722520</xdr:rowOff>
    </xdr:to>
    <xdr:pic>
      <xdr:nvPicPr>
        <xdr:cNvPr id="2" name="Picture 3">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1520" y="7560"/>
          <a:ext cx="1339920" cy="1095840"/>
        </a:xfrm>
        <a:prstGeom prst="rect">
          <a:avLst/>
        </a:prstGeom>
        <a:ln>
          <a:noFill/>
        </a:ln>
      </xdr:spPr>
    </xdr:pic>
    <xdr:clientData/>
  </xdr:twoCellAnchor>
  <xdr:twoCellAnchor editAs="absolute">
    <xdr:from>
      <xdr:col>2</xdr:col>
      <xdr:colOff>2458440</xdr:colOff>
      <xdr:row>0</xdr:row>
      <xdr:rowOff>217080</xdr:rowOff>
    </xdr:from>
    <xdr:to>
      <xdr:col>3</xdr:col>
      <xdr:colOff>12240</xdr:colOff>
      <xdr:row>1</xdr:row>
      <xdr:rowOff>60840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7500240" y="217080"/>
          <a:ext cx="211320" cy="2246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absolute">
    <xdr:from>
      <xdr:col>2</xdr:col>
      <xdr:colOff>2349360</xdr:colOff>
      <xdr:row>0</xdr:row>
      <xdr:rowOff>132840</xdr:rowOff>
    </xdr:from>
    <xdr:to>
      <xdr:col>4</xdr:col>
      <xdr:colOff>377640</xdr:colOff>
      <xdr:row>1</xdr:row>
      <xdr:rowOff>72360</xdr:rowOff>
    </xdr:to>
    <xdr:sp macro="" textlink="">
      <xdr:nvSpPr>
        <xdr:cNvPr id="4" name="CustomShape 1">
          <a:extLst>
            <a:ext uri="{FF2B5EF4-FFF2-40B4-BE49-F238E27FC236}">
              <a16:creationId xmlns:a16="http://schemas.microsoft.com/office/drawing/2014/main" id="{00000000-0008-0000-0000-000004000000}"/>
            </a:ext>
          </a:extLst>
        </xdr:cNvPr>
        <xdr:cNvSpPr/>
      </xdr:nvSpPr>
      <xdr:spPr>
        <a:xfrm>
          <a:off x="7391160" y="132840"/>
          <a:ext cx="889560" cy="320400"/>
        </a:xfrm>
        <a:custGeom>
          <a:avLst/>
          <a:gdLst/>
          <a:ahLst/>
          <a:cxnLst/>
          <a:rect l="l" t="t" r="r" b="b"/>
          <a:pathLst>
            <a:path w="7967029" h="2820327">
              <a:moveTo>
                <a:pt x="1599398" y="2340065"/>
              </a:moveTo>
              <a:lnTo>
                <a:pt x="1714255" y="2332178"/>
              </a:lnTo>
              <a:lnTo>
                <a:pt x="2627017" y="1604703"/>
              </a:lnTo>
              <a:lnTo>
                <a:pt x="3225455" y="0"/>
              </a:lnTo>
              <a:lnTo>
                <a:pt x="6000750" y="241209"/>
              </a:lnTo>
              <a:lnTo>
                <a:pt x="6895418" y="987024"/>
              </a:lnTo>
              <a:lnTo>
                <a:pt x="6822056" y="1042947"/>
              </a:lnTo>
              <a:lnTo>
                <a:pt x="5931483" y="841529"/>
              </a:lnTo>
              <a:lnTo>
                <a:pt x="5731458" y="608672"/>
              </a:lnTo>
              <a:lnTo>
                <a:pt x="3841004" y="675565"/>
              </a:lnTo>
              <a:lnTo>
                <a:pt x="3858116" y="1764281"/>
              </a:lnTo>
              <a:lnTo>
                <a:pt x="3870940" y="1743531"/>
              </a:lnTo>
              <a:lnTo>
                <a:pt x="3884845" y="1719934"/>
              </a:lnTo>
              <a:lnTo>
                <a:pt x="3900858" y="1695915"/>
              </a:lnTo>
              <a:lnTo>
                <a:pt x="3916449" y="1671475"/>
              </a:lnTo>
              <a:lnTo>
                <a:pt x="3934568" y="1647035"/>
              </a:lnTo>
              <a:lnTo>
                <a:pt x="3953531" y="1622595"/>
              </a:lnTo>
              <a:lnTo>
                <a:pt x="3975864" y="1595626"/>
              </a:lnTo>
              <a:lnTo>
                <a:pt x="3994405" y="1573714"/>
              </a:lnTo>
              <a:lnTo>
                <a:pt x="4015474" y="1550538"/>
              </a:lnTo>
              <a:lnTo>
                <a:pt x="4036543" y="1528205"/>
              </a:lnTo>
              <a:lnTo>
                <a:pt x="4060983" y="1503343"/>
              </a:lnTo>
              <a:lnTo>
                <a:pt x="4088373" y="1478482"/>
              </a:lnTo>
              <a:lnTo>
                <a:pt x="4114077" y="1455306"/>
              </a:lnTo>
              <a:lnTo>
                <a:pt x="4138939" y="1434658"/>
              </a:lnTo>
              <a:lnTo>
                <a:pt x="4163800" y="1413168"/>
              </a:lnTo>
              <a:lnTo>
                <a:pt x="4191612" y="1393363"/>
              </a:lnTo>
              <a:lnTo>
                <a:pt x="4216895" y="1373979"/>
              </a:lnTo>
              <a:lnTo>
                <a:pt x="4243442" y="1356281"/>
              </a:lnTo>
              <a:lnTo>
                <a:pt x="4272939" y="1336476"/>
              </a:lnTo>
              <a:lnTo>
                <a:pt x="4302014" y="1318778"/>
              </a:lnTo>
              <a:lnTo>
                <a:pt x="4334882" y="1299816"/>
              </a:lnTo>
              <a:lnTo>
                <a:pt x="4371963" y="1280011"/>
              </a:lnTo>
              <a:lnTo>
                <a:pt x="4397246" y="1266526"/>
              </a:lnTo>
              <a:lnTo>
                <a:pt x="4421265" y="1253464"/>
              </a:lnTo>
              <a:lnTo>
                <a:pt x="4452869" y="1237030"/>
              </a:lnTo>
              <a:lnTo>
                <a:pt x="4478995" y="1225652"/>
              </a:lnTo>
              <a:lnTo>
                <a:pt x="4505120" y="1215961"/>
              </a:lnTo>
              <a:lnTo>
                <a:pt x="4535881" y="1205847"/>
              </a:lnTo>
              <a:lnTo>
                <a:pt x="4560743" y="1198684"/>
              </a:lnTo>
              <a:lnTo>
                <a:pt x="4586868" y="1191520"/>
              </a:lnTo>
              <a:lnTo>
                <a:pt x="4614680" y="1186042"/>
              </a:lnTo>
              <a:lnTo>
                <a:pt x="4646283" y="1180143"/>
              </a:lnTo>
              <a:lnTo>
                <a:pt x="4668195" y="1177615"/>
              </a:lnTo>
              <a:lnTo>
                <a:pt x="4693478" y="1174665"/>
              </a:lnTo>
              <a:lnTo>
                <a:pt x="4718340" y="1172558"/>
              </a:lnTo>
              <a:lnTo>
                <a:pt x="4744044" y="1171294"/>
              </a:lnTo>
              <a:lnTo>
                <a:pt x="4769748" y="1171294"/>
              </a:lnTo>
              <a:lnTo>
                <a:pt x="4792924" y="1171715"/>
              </a:lnTo>
              <a:lnTo>
                <a:pt x="4816943" y="1172980"/>
              </a:lnTo>
              <a:lnTo>
                <a:pt x="4841384" y="1175086"/>
              </a:lnTo>
              <a:lnTo>
                <a:pt x="4862031" y="1178036"/>
              </a:lnTo>
              <a:lnTo>
                <a:pt x="4881836" y="1180986"/>
              </a:lnTo>
              <a:lnTo>
                <a:pt x="4905012" y="1185200"/>
              </a:lnTo>
              <a:lnTo>
                <a:pt x="4928188" y="1189835"/>
              </a:lnTo>
              <a:lnTo>
                <a:pt x="4950100" y="1196156"/>
              </a:lnTo>
              <a:lnTo>
                <a:pt x="4973698" y="1202476"/>
              </a:lnTo>
              <a:lnTo>
                <a:pt x="5002351" y="1212168"/>
              </a:lnTo>
              <a:lnTo>
                <a:pt x="5023421" y="1221017"/>
              </a:lnTo>
              <a:lnTo>
                <a:pt x="5046176" y="1231552"/>
              </a:lnTo>
              <a:lnTo>
                <a:pt x="5067244" y="1242086"/>
              </a:lnTo>
              <a:lnTo>
                <a:pt x="5086628" y="1253464"/>
              </a:lnTo>
              <a:lnTo>
                <a:pt x="5104748" y="1265262"/>
              </a:lnTo>
              <a:lnTo>
                <a:pt x="5123710" y="1279168"/>
              </a:lnTo>
              <a:lnTo>
                <a:pt x="5139301" y="1291809"/>
              </a:lnTo>
              <a:lnTo>
                <a:pt x="5154049" y="1305294"/>
              </a:lnTo>
              <a:lnTo>
                <a:pt x="5166691" y="1318778"/>
              </a:lnTo>
              <a:lnTo>
                <a:pt x="5186074" y="1339004"/>
              </a:lnTo>
              <a:lnTo>
                <a:pt x="5198716" y="1355017"/>
              </a:lnTo>
              <a:lnTo>
                <a:pt x="5210093" y="1371451"/>
              </a:lnTo>
              <a:lnTo>
                <a:pt x="5223999" y="1393363"/>
              </a:lnTo>
              <a:lnTo>
                <a:pt x="5234112" y="1411482"/>
              </a:lnTo>
              <a:lnTo>
                <a:pt x="5244647" y="1434237"/>
              </a:lnTo>
              <a:lnTo>
                <a:pt x="5252653" y="1456570"/>
              </a:lnTo>
              <a:lnTo>
                <a:pt x="5260659" y="1481432"/>
              </a:lnTo>
              <a:lnTo>
                <a:pt x="5267823" y="1507136"/>
              </a:lnTo>
              <a:lnTo>
                <a:pt x="5271615" y="1530733"/>
              </a:lnTo>
              <a:lnTo>
                <a:pt x="5274986" y="1556016"/>
              </a:lnTo>
              <a:cubicBezTo>
                <a:pt x="5275407" y="1563460"/>
                <a:pt x="5275829" y="1570905"/>
                <a:pt x="5276250" y="1578349"/>
              </a:cubicBezTo>
              <a:cubicBezTo>
                <a:pt x="5276391" y="1585091"/>
                <a:pt x="5276531" y="1591834"/>
                <a:pt x="5276672" y="1598576"/>
              </a:cubicBezTo>
              <a:cubicBezTo>
                <a:pt x="5276250" y="1608549"/>
                <a:pt x="5275829" y="1618521"/>
                <a:pt x="5275407" y="1628494"/>
              </a:cubicBezTo>
              <a:lnTo>
                <a:pt x="5272458" y="1658412"/>
              </a:lnTo>
              <a:lnTo>
                <a:pt x="5265294" y="1694230"/>
              </a:lnTo>
              <a:lnTo>
                <a:pt x="5257288" y="1720355"/>
              </a:lnTo>
              <a:lnTo>
                <a:pt x="5247175" y="1748167"/>
              </a:lnTo>
              <a:lnTo>
                <a:pt x="5235376" y="1773871"/>
              </a:lnTo>
              <a:lnTo>
                <a:pt x="5218521" y="1800839"/>
              </a:lnTo>
              <a:lnTo>
                <a:pt x="5205458" y="1819802"/>
              </a:lnTo>
              <a:lnTo>
                <a:pt x="5196187" y="1830758"/>
              </a:lnTo>
              <a:lnTo>
                <a:pt x="5211515" y="1829807"/>
              </a:lnTo>
              <a:lnTo>
                <a:pt x="5235798" y="1827808"/>
              </a:lnTo>
              <a:lnTo>
                <a:pt x="5272458" y="1826123"/>
              </a:lnTo>
              <a:lnTo>
                <a:pt x="5307854" y="1824437"/>
              </a:lnTo>
              <a:lnTo>
                <a:pt x="5348728" y="1822752"/>
              </a:lnTo>
              <a:lnTo>
                <a:pt x="5384124" y="1822330"/>
              </a:lnTo>
              <a:lnTo>
                <a:pt x="5418677" y="1821066"/>
              </a:lnTo>
              <a:lnTo>
                <a:pt x="5455338" y="1821487"/>
              </a:lnTo>
              <a:lnTo>
                <a:pt x="5488206" y="1821066"/>
              </a:lnTo>
              <a:lnTo>
                <a:pt x="5517702" y="1821066"/>
              </a:lnTo>
              <a:lnTo>
                <a:pt x="5542564" y="1821487"/>
              </a:lnTo>
              <a:lnTo>
                <a:pt x="5573325" y="1821908"/>
              </a:lnTo>
              <a:lnTo>
                <a:pt x="5600293" y="1822330"/>
              </a:lnTo>
              <a:lnTo>
                <a:pt x="5633161" y="1823594"/>
              </a:lnTo>
              <a:lnTo>
                <a:pt x="5661394" y="1824858"/>
              </a:lnTo>
              <a:lnTo>
                <a:pt x="5693840" y="1826544"/>
              </a:lnTo>
              <a:lnTo>
                <a:pt x="5729236" y="1828229"/>
              </a:lnTo>
              <a:lnTo>
                <a:pt x="5758312" y="1830336"/>
              </a:lnTo>
              <a:lnTo>
                <a:pt x="5785280" y="1832022"/>
              </a:lnTo>
              <a:lnTo>
                <a:pt x="5816463" y="1834972"/>
              </a:lnTo>
              <a:lnTo>
                <a:pt x="5842168" y="1837079"/>
              </a:lnTo>
              <a:lnTo>
                <a:pt x="5868293" y="1839186"/>
              </a:lnTo>
              <a:lnTo>
                <a:pt x="5895261" y="1841714"/>
              </a:lnTo>
              <a:lnTo>
                <a:pt x="5923072" y="1844663"/>
              </a:lnTo>
              <a:lnTo>
                <a:pt x="5952569" y="1847613"/>
              </a:lnTo>
              <a:lnTo>
                <a:pt x="5976167" y="1850563"/>
              </a:lnTo>
              <a:lnTo>
                <a:pt x="6001028" y="1853091"/>
              </a:lnTo>
              <a:lnTo>
                <a:pt x="6030525" y="1857726"/>
              </a:lnTo>
              <a:lnTo>
                <a:pt x="6056651" y="1861097"/>
              </a:lnTo>
              <a:lnTo>
                <a:pt x="6080248" y="1864890"/>
              </a:lnTo>
              <a:lnTo>
                <a:pt x="6107216" y="1868261"/>
              </a:lnTo>
              <a:lnTo>
                <a:pt x="6137556" y="1872896"/>
              </a:lnTo>
              <a:lnTo>
                <a:pt x="6164103" y="1877110"/>
              </a:lnTo>
              <a:lnTo>
                <a:pt x="6192336" y="1882166"/>
              </a:lnTo>
              <a:lnTo>
                <a:pt x="6216776" y="1886380"/>
              </a:lnTo>
              <a:lnTo>
                <a:pt x="6237002" y="1890594"/>
              </a:lnTo>
              <a:lnTo>
                <a:pt x="6262707" y="1894808"/>
              </a:lnTo>
              <a:lnTo>
                <a:pt x="6288832" y="1900286"/>
              </a:lnTo>
              <a:lnTo>
                <a:pt x="6314537" y="1904921"/>
              </a:lnTo>
              <a:lnTo>
                <a:pt x="6338977" y="1910820"/>
              </a:lnTo>
              <a:lnTo>
                <a:pt x="6362996" y="1915455"/>
              </a:lnTo>
              <a:lnTo>
                <a:pt x="6389121" y="1921776"/>
              </a:lnTo>
              <a:lnTo>
                <a:pt x="6416090" y="1927254"/>
              </a:lnTo>
              <a:lnTo>
                <a:pt x="6441373" y="1933576"/>
              </a:lnTo>
              <a:lnTo>
                <a:pt x="6467947" y="1940209"/>
              </a:lnTo>
              <a:lnTo>
                <a:pt x="6487279" y="1944632"/>
              </a:lnTo>
              <a:lnTo>
                <a:pt x="6507553" y="1949783"/>
              </a:lnTo>
              <a:lnTo>
                <a:pt x="6525643" y="1955046"/>
              </a:lnTo>
              <a:lnTo>
                <a:pt x="6543734" y="1959651"/>
              </a:lnTo>
              <a:lnTo>
                <a:pt x="6560509" y="1964256"/>
              </a:lnTo>
              <a:lnTo>
                <a:pt x="6580902" y="1970176"/>
              </a:lnTo>
              <a:lnTo>
                <a:pt x="6600637" y="1975768"/>
              </a:lnTo>
              <a:lnTo>
                <a:pt x="6617083" y="1980702"/>
              </a:lnTo>
              <a:lnTo>
                <a:pt x="6634187" y="1985635"/>
              </a:lnTo>
              <a:lnTo>
                <a:pt x="6651291" y="1990898"/>
              </a:lnTo>
              <a:lnTo>
                <a:pt x="6666421" y="1995503"/>
              </a:lnTo>
              <a:lnTo>
                <a:pt x="6684183" y="2000437"/>
              </a:lnTo>
              <a:lnTo>
                <a:pt x="6703589" y="2007015"/>
              </a:lnTo>
              <a:lnTo>
                <a:pt x="6719378" y="2011949"/>
              </a:lnTo>
              <a:lnTo>
                <a:pt x="6736482" y="2017870"/>
              </a:lnTo>
              <a:lnTo>
                <a:pt x="6753585" y="2023790"/>
              </a:lnTo>
              <a:lnTo>
                <a:pt x="6773321" y="2030040"/>
              </a:lnTo>
              <a:lnTo>
                <a:pt x="6791411" y="2036618"/>
              </a:lnTo>
              <a:lnTo>
                <a:pt x="6807857" y="2042210"/>
              </a:lnTo>
              <a:lnTo>
                <a:pt x="6824632" y="2048130"/>
              </a:lnTo>
              <a:lnTo>
                <a:pt x="6838273" y="2052818"/>
              </a:lnTo>
              <a:lnTo>
                <a:pt x="6855222" y="2059314"/>
              </a:lnTo>
              <a:lnTo>
                <a:pt x="6872655" y="2065892"/>
              </a:lnTo>
              <a:lnTo>
                <a:pt x="6893377" y="2073786"/>
              </a:lnTo>
              <a:lnTo>
                <a:pt x="6910810" y="2080365"/>
              </a:lnTo>
              <a:lnTo>
                <a:pt x="6928900" y="2087601"/>
              </a:lnTo>
              <a:lnTo>
                <a:pt x="6948307" y="2095495"/>
              </a:lnTo>
              <a:lnTo>
                <a:pt x="6971331" y="2104705"/>
              </a:lnTo>
              <a:lnTo>
                <a:pt x="6988435" y="2111612"/>
              </a:lnTo>
              <a:lnTo>
                <a:pt x="7008170" y="2120164"/>
              </a:lnTo>
              <a:lnTo>
                <a:pt x="7026919" y="2128058"/>
              </a:lnTo>
              <a:lnTo>
                <a:pt x="7044351" y="2135623"/>
              </a:lnTo>
              <a:lnTo>
                <a:pt x="7059811" y="2142531"/>
              </a:lnTo>
              <a:lnTo>
                <a:pt x="7077244" y="2150096"/>
              </a:lnTo>
              <a:lnTo>
                <a:pt x="7093031" y="2157989"/>
              </a:lnTo>
              <a:lnTo>
                <a:pt x="7109807" y="2165226"/>
              </a:lnTo>
              <a:lnTo>
                <a:pt x="7129871" y="2175423"/>
              </a:lnTo>
              <a:lnTo>
                <a:pt x="7152105" y="2185488"/>
              </a:lnTo>
              <a:lnTo>
                <a:pt x="7169341" y="2194171"/>
              </a:lnTo>
              <a:lnTo>
                <a:pt x="7191379" y="2205683"/>
              </a:lnTo>
              <a:lnTo>
                <a:pt x="7210785" y="2215222"/>
              </a:lnTo>
              <a:lnTo>
                <a:pt x="7225587" y="2223116"/>
              </a:lnTo>
              <a:lnTo>
                <a:pt x="7243349" y="2232326"/>
              </a:lnTo>
              <a:lnTo>
                <a:pt x="7263742" y="2243509"/>
              </a:lnTo>
              <a:lnTo>
                <a:pt x="7280188" y="2252061"/>
              </a:lnTo>
              <a:lnTo>
                <a:pt x="7300910" y="2263245"/>
              </a:lnTo>
              <a:lnTo>
                <a:pt x="7319987" y="2274757"/>
              </a:lnTo>
              <a:lnTo>
                <a:pt x="7341367" y="2286927"/>
              </a:lnTo>
              <a:lnTo>
                <a:pt x="7359458" y="2297452"/>
              </a:lnTo>
              <a:lnTo>
                <a:pt x="7379851" y="2309951"/>
              </a:lnTo>
              <a:lnTo>
                <a:pt x="7399257" y="2321464"/>
              </a:lnTo>
              <a:lnTo>
                <a:pt x="7417019" y="2332318"/>
              </a:lnTo>
              <a:lnTo>
                <a:pt x="7433136" y="2342844"/>
              </a:lnTo>
              <a:lnTo>
                <a:pt x="7453200" y="2356000"/>
              </a:lnTo>
              <a:lnTo>
                <a:pt x="7471949" y="2367842"/>
              </a:lnTo>
              <a:lnTo>
                <a:pt x="7488723" y="2379354"/>
              </a:lnTo>
              <a:lnTo>
                <a:pt x="7516353" y="2398760"/>
              </a:lnTo>
              <a:lnTo>
                <a:pt x="7541351" y="2415535"/>
              </a:lnTo>
              <a:lnTo>
                <a:pt x="7562073" y="2430994"/>
              </a:lnTo>
              <a:lnTo>
                <a:pt x="7579835" y="2443822"/>
              </a:lnTo>
              <a:lnTo>
                <a:pt x="7596281" y="2456321"/>
              </a:lnTo>
              <a:lnTo>
                <a:pt x="7615029" y="2470465"/>
              </a:lnTo>
              <a:lnTo>
                <a:pt x="7631475" y="2483622"/>
              </a:lnTo>
              <a:lnTo>
                <a:pt x="7651868" y="2499739"/>
              </a:lnTo>
              <a:lnTo>
                <a:pt x="7664368" y="2509935"/>
              </a:lnTo>
              <a:lnTo>
                <a:pt x="7679827" y="2523092"/>
              </a:lnTo>
              <a:lnTo>
                <a:pt x="7693312" y="2533946"/>
              </a:lnTo>
              <a:lnTo>
                <a:pt x="7709692" y="2547630"/>
              </a:lnTo>
              <a:lnTo>
                <a:pt x="7725218" y="2561905"/>
              </a:lnTo>
              <a:lnTo>
                <a:pt x="7746926" y="2580982"/>
              </a:lnTo>
              <a:lnTo>
                <a:pt x="7765675" y="2598415"/>
              </a:lnTo>
              <a:lnTo>
                <a:pt x="7786397" y="2617821"/>
              </a:lnTo>
              <a:lnTo>
                <a:pt x="7800540" y="2631965"/>
              </a:lnTo>
              <a:lnTo>
                <a:pt x="7821920" y="2652358"/>
              </a:lnTo>
              <a:lnTo>
                <a:pt x="7840340" y="2671765"/>
              </a:lnTo>
              <a:lnTo>
                <a:pt x="7861062" y="2693802"/>
              </a:lnTo>
              <a:lnTo>
                <a:pt x="7884415" y="2719786"/>
              </a:lnTo>
              <a:lnTo>
                <a:pt x="7901848" y="2739193"/>
              </a:lnTo>
              <a:lnTo>
                <a:pt x="7913689" y="2753666"/>
              </a:lnTo>
              <a:lnTo>
                <a:pt x="7928162" y="2770769"/>
              </a:lnTo>
              <a:lnTo>
                <a:pt x="7940003" y="2784913"/>
              </a:lnTo>
              <a:lnTo>
                <a:pt x="7953160" y="2802017"/>
              </a:lnTo>
              <a:cubicBezTo>
                <a:pt x="7955353" y="2805306"/>
                <a:pt x="7967029" y="2817915"/>
                <a:pt x="7966974" y="2819121"/>
              </a:cubicBezTo>
              <a:cubicBezTo>
                <a:pt x="7966919" y="2820327"/>
                <a:pt x="7955791" y="2810569"/>
                <a:pt x="7952831" y="2809253"/>
              </a:cubicBezTo>
              <a:lnTo>
                <a:pt x="7935398" y="2796754"/>
              </a:lnTo>
              <a:lnTo>
                <a:pt x="7919610" y="2784913"/>
              </a:lnTo>
              <a:lnTo>
                <a:pt x="7902835" y="2773072"/>
              </a:lnTo>
              <a:lnTo>
                <a:pt x="7883757" y="2760573"/>
              </a:lnTo>
              <a:lnTo>
                <a:pt x="7865996" y="2747745"/>
              </a:lnTo>
              <a:lnTo>
                <a:pt x="7845603" y="2734588"/>
              </a:lnTo>
              <a:lnTo>
                <a:pt x="7830143" y="2724392"/>
              </a:lnTo>
              <a:lnTo>
                <a:pt x="7815131" y="2714395"/>
              </a:lnTo>
              <a:lnTo>
                <a:pt x="7785410" y="2696762"/>
              </a:lnTo>
              <a:lnTo>
                <a:pt x="7764359" y="2683934"/>
              </a:lnTo>
              <a:lnTo>
                <a:pt x="7737717" y="2668146"/>
              </a:lnTo>
              <a:lnTo>
                <a:pt x="7713048" y="2654331"/>
              </a:lnTo>
              <a:lnTo>
                <a:pt x="7688378" y="2640188"/>
              </a:lnTo>
              <a:lnTo>
                <a:pt x="7666341" y="2628676"/>
              </a:lnTo>
              <a:lnTo>
                <a:pt x="7642330" y="2615848"/>
              </a:lnTo>
              <a:lnTo>
                <a:pt x="7623910" y="2605980"/>
              </a:lnTo>
              <a:lnTo>
                <a:pt x="7602201" y="2595126"/>
              </a:lnTo>
              <a:lnTo>
                <a:pt x="7583781" y="2585587"/>
              </a:lnTo>
              <a:lnTo>
                <a:pt x="7559113" y="2573746"/>
              </a:lnTo>
              <a:lnTo>
                <a:pt x="7527207" y="2559273"/>
              </a:lnTo>
              <a:lnTo>
                <a:pt x="7499249" y="2546117"/>
              </a:lnTo>
              <a:lnTo>
                <a:pt x="7470633" y="2533946"/>
              </a:lnTo>
              <a:lnTo>
                <a:pt x="7442017" y="2521776"/>
              </a:lnTo>
              <a:lnTo>
                <a:pt x="7424583" y="2514869"/>
              </a:lnTo>
              <a:lnTo>
                <a:pt x="7405177" y="2506646"/>
              </a:lnTo>
              <a:lnTo>
                <a:pt x="7382482" y="2497765"/>
              </a:lnTo>
              <a:lnTo>
                <a:pt x="7353866" y="2486911"/>
              </a:lnTo>
              <a:lnTo>
                <a:pt x="7331170" y="2478359"/>
              </a:lnTo>
              <a:lnTo>
                <a:pt x="7304199" y="2468491"/>
              </a:lnTo>
              <a:lnTo>
                <a:pt x="7283148" y="2460926"/>
              </a:lnTo>
              <a:lnTo>
                <a:pt x="7256176" y="2451716"/>
              </a:lnTo>
              <a:lnTo>
                <a:pt x="7222627" y="2441191"/>
              </a:lnTo>
              <a:lnTo>
                <a:pt x="7188748" y="2430665"/>
              </a:lnTo>
              <a:lnTo>
                <a:pt x="7157500" y="2421127"/>
              </a:lnTo>
              <a:lnTo>
                <a:pt x="7127897" y="2412904"/>
              </a:lnTo>
              <a:lnTo>
                <a:pt x="7104544" y="2406325"/>
              </a:lnTo>
              <a:lnTo>
                <a:pt x="7079084" y="2399814"/>
              </a:lnTo>
              <a:lnTo>
                <a:pt x="7046654" y="2391195"/>
              </a:lnTo>
              <a:lnTo>
                <a:pt x="7014420" y="2383630"/>
              </a:lnTo>
              <a:lnTo>
                <a:pt x="6985146" y="2376722"/>
              </a:lnTo>
              <a:lnTo>
                <a:pt x="6953240" y="2369486"/>
              </a:lnTo>
              <a:lnTo>
                <a:pt x="6922651" y="2363237"/>
              </a:lnTo>
              <a:lnTo>
                <a:pt x="6894692" y="2357974"/>
              </a:lnTo>
              <a:lnTo>
                <a:pt x="6871668" y="2353369"/>
              </a:lnTo>
              <a:lnTo>
                <a:pt x="6846012" y="2348435"/>
              </a:lnTo>
              <a:lnTo>
                <a:pt x="6826277" y="2345475"/>
              </a:lnTo>
              <a:lnTo>
                <a:pt x="6804239" y="2341528"/>
              </a:lnTo>
              <a:lnTo>
                <a:pt x="6789109" y="2339225"/>
              </a:lnTo>
              <a:lnTo>
                <a:pt x="6766742" y="2335936"/>
              </a:lnTo>
              <a:lnTo>
                <a:pt x="6740099" y="2331989"/>
              </a:lnTo>
              <a:lnTo>
                <a:pt x="6711484" y="2328371"/>
              </a:lnTo>
              <a:lnTo>
                <a:pt x="6682867" y="2324424"/>
              </a:lnTo>
              <a:lnTo>
                <a:pt x="6642739" y="2320148"/>
              </a:lnTo>
              <a:lnTo>
                <a:pt x="6614452" y="2317188"/>
              </a:lnTo>
              <a:lnTo>
                <a:pt x="6587480" y="2314885"/>
              </a:lnTo>
              <a:lnTo>
                <a:pt x="6560180" y="2312254"/>
              </a:lnTo>
              <a:lnTo>
                <a:pt x="6538142" y="2310939"/>
              </a:lnTo>
              <a:lnTo>
                <a:pt x="6514131" y="2309293"/>
              </a:lnTo>
              <a:lnTo>
                <a:pt x="6479594" y="2306991"/>
              </a:lnTo>
              <a:lnTo>
                <a:pt x="6436176" y="2304360"/>
              </a:lnTo>
              <a:lnTo>
                <a:pt x="6401311" y="2302386"/>
              </a:lnTo>
              <a:lnTo>
                <a:pt x="6365788" y="2300413"/>
              </a:lnTo>
              <a:lnTo>
                <a:pt x="6329935" y="2298439"/>
              </a:lnTo>
              <a:lnTo>
                <a:pt x="6278624" y="2295808"/>
              </a:lnTo>
              <a:lnTo>
                <a:pt x="6247704" y="2295479"/>
              </a:lnTo>
              <a:lnTo>
                <a:pt x="6207577" y="2294163"/>
              </a:lnTo>
              <a:lnTo>
                <a:pt x="6160541" y="2293176"/>
              </a:lnTo>
              <a:lnTo>
                <a:pt x="6123702" y="2292519"/>
              </a:lnTo>
              <a:lnTo>
                <a:pt x="6094428" y="2292058"/>
              </a:lnTo>
              <a:lnTo>
                <a:pt x="6052326" y="2291203"/>
              </a:lnTo>
              <a:lnTo>
                <a:pt x="6016474" y="2290874"/>
              </a:lnTo>
              <a:lnTo>
                <a:pt x="5981536" y="2291008"/>
              </a:lnTo>
              <a:lnTo>
                <a:pt x="5950248" y="2291232"/>
              </a:lnTo>
              <a:lnTo>
                <a:pt x="5920904" y="2291232"/>
              </a:lnTo>
              <a:lnTo>
                <a:pt x="5898895" y="2291494"/>
              </a:lnTo>
              <a:lnTo>
                <a:pt x="5871909" y="2291756"/>
              </a:lnTo>
              <a:lnTo>
                <a:pt x="5842826" y="2292018"/>
              </a:lnTo>
              <a:lnTo>
                <a:pt x="5815054" y="2292542"/>
              </a:lnTo>
              <a:lnTo>
                <a:pt x="5790163" y="2292542"/>
              </a:lnTo>
              <a:lnTo>
                <a:pt x="5767892" y="2293328"/>
              </a:lnTo>
              <a:lnTo>
                <a:pt x="5750600" y="2293590"/>
              </a:lnTo>
              <a:lnTo>
                <a:pt x="5733046" y="2294376"/>
              </a:lnTo>
              <a:lnTo>
                <a:pt x="5705011" y="2294638"/>
              </a:lnTo>
              <a:lnTo>
                <a:pt x="5679073" y="2295686"/>
              </a:lnTo>
              <a:lnTo>
                <a:pt x="5655754" y="2296472"/>
              </a:lnTo>
              <a:lnTo>
                <a:pt x="5638200" y="2296996"/>
              </a:lnTo>
              <a:lnTo>
                <a:pt x="5620383" y="2297782"/>
              </a:lnTo>
              <a:lnTo>
                <a:pt x="5605187" y="2298044"/>
              </a:lnTo>
              <a:lnTo>
                <a:pt x="5580820" y="2299092"/>
              </a:lnTo>
              <a:lnTo>
                <a:pt x="5554620" y="2300402"/>
              </a:lnTo>
              <a:lnTo>
                <a:pt x="5528419" y="2301974"/>
              </a:lnTo>
              <a:lnTo>
                <a:pt x="5503791" y="2303022"/>
              </a:lnTo>
              <a:lnTo>
                <a:pt x="5479424" y="2304070"/>
              </a:lnTo>
              <a:lnTo>
                <a:pt x="5460298" y="2305118"/>
              </a:lnTo>
              <a:lnTo>
                <a:pt x="5439337" y="2306690"/>
              </a:lnTo>
              <a:lnTo>
                <a:pt x="5418901" y="2307738"/>
              </a:lnTo>
              <a:lnTo>
                <a:pt x="5393748" y="2309048"/>
              </a:lnTo>
              <a:lnTo>
                <a:pt x="5364928" y="2311145"/>
              </a:lnTo>
              <a:lnTo>
                <a:pt x="5339513" y="2312717"/>
              </a:lnTo>
              <a:lnTo>
                <a:pt x="5316981" y="2314289"/>
              </a:lnTo>
              <a:lnTo>
                <a:pt x="5298902" y="2315861"/>
              </a:lnTo>
              <a:lnTo>
                <a:pt x="5278990" y="2317171"/>
              </a:lnTo>
              <a:lnTo>
                <a:pt x="5256719" y="2319005"/>
              </a:lnTo>
              <a:lnTo>
                <a:pt x="5232353" y="2320839"/>
              </a:lnTo>
              <a:lnTo>
                <a:pt x="5207462" y="2322935"/>
              </a:lnTo>
              <a:lnTo>
                <a:pt x="5190432" y="2323983"/>
              </a:lnTo>
              <a:lnTo>
                <a:pt x="5173663" y="2325817"/>
              </a:lnTo>
              <a:lnTo>
                <a:pt x="5155847" y="2327127"/>
              </a:lnTo>
              <a:lnTo>
                <a:pt x="5137507" y="2329223"/>
              </a:lnTo>
              <a:lnTo>
                <a:pt x="5120476" y="2330533"/>
              </a:lnTo>
              <a:lnTo>
                <a:pt x="5100040" y="2332367"/>
              </a:lnTo>
              <a:lnTo>
                <a:pt x="5084582" y="2334201"/>
              </a:lnTo>
              <a:lnTo>
                <a:pt x="5067551" y="2335511"/>
              </a:lnTo>
              <a:lnTo>
                <a:pt x="5052355" y="2337607"/>
              </a:lnTo>
              <a:lnTo>
                <a:pt x="5038207" y="2338393"/>
              </a:lnTo>
              <a:lnTo>
                <a:pt x="5023272" y="2340227"/>
              </a:lnTo>
              <a:lnTo>
                <a:pt x="5003622" y="2342585"/>
              </a:lnTo>
              <a:lnTo>
                <a:pt x="4985543" y="2344157"/>
              </a:lnTo>
              <a:lnTo>
                <a:pt x="4963011" y="2346777"/>
              </a:lnTo>
              <a:lnTo>
                <a:pt x="4945719" y="2348873"/>
              </a:lnTo>
              <a:lnTo>
                <a:pt x="4922924" y="2351231"/>
              </a:lnTo>
              <a:lnTo>
                <a:pt x="4898557" y="2354113"/>
              </a:lnTo>
              <a:lnTo>
                <a:pt x="4882051" y="2356471"/>
              </a:lnTo>
              <a:lnTo>
                <a:pt x="4860305" y="2359092"/>
              </a:lnTo>
              <a:lnTo>
                <a:pt x="4839606" y="2361712"/>
              </a:lnTo>
              <a:lnTo>
                <a:pt x="4816026" y="2364594"/>
              </a:lnTo>
              <a:lnTo>
                <a:pt x="4785633" y="2368786"/>
              </a:lnTo>
              <a:lnTo>
                <a:pt x="4756812" y="2372716"/>
              </a:lnTo>
              <a:lnTo>
                <a:pt x="4728254" y="2376646"/>
              </a:lnTo>
              <a:lnTo>
                <a:pt x="4712271" y="2379266"/>
              </a:lnTo>
              <a:lnTo>
                <a:pt x="4688167" y="2382672"/>
              </a:lnTo>
              <a:lnTo>
                <a:pt x="4665110" y="2386078"/>
              </a:lnTo>
              <a:lnTo>
                <a:pt x="4640220" y="2390008"/>
              </a:lnTo>
              <a:lnTo>
                <a:pt x="4616377" y="2393414"/>
              </a:lnTo>
              <a:lnTo>
                <a:pt x="4592011" y="2397344"/>
              </a:lnTo>
              <a:lnTo>
                <a:pt x="4573408" y="2400226"/>
              </a:lnTo>
              <a:lnTo>
                <a:pt x="4556378" y="2402847"/>
              </a:lnTo>
              <a:lnTo>
                <a:pt x="4537776" y="2406253"/>
              </a:lnTo>
              <a:lnTo>
                <a:pt x="4518649" y="2409397"/>
              </a:lnTo>
              <a:lnTo>
                <a:pt x="4500309" y="2412279"/>
              </a:lnTo>
              <a:lnTo>
                <a:pt x="4482230" y="2415947"/>
              </a:lnTo>
              <a:lnTo>
                <a:pt x="4466510" y="2418043"/>
              </a:lnTo>
              <a:lnTo>
                <a:pt x="4454196" y="2420401"/>
              </a:lnTo>
              <a:lnTo>
                <a:pt x="4432973" y="2424331"/>
              </a:lnTo>
              <a:lnTo>
                <a:pt x="4410703" y="2428523"/>
              </a:lnTo>
              <a:lnTo>
                <a:pt x="4388956" y="2432453"/>
              </a:lnTo>
              <a:lnTo>
                <a:pt x="4372188" y="2435597"/>
              </a:lnTo>
              <a:lnTo>
                <a:pt x="3271124" y="2623339"/>
              </a:lnTo>
              <a:lnTo>
                <a:pt x="3104621" y="2646540"/>
              </a:lnTo>
              <a:lnTo>
                <a:pt x="2970915" y="2667848"/>
              </a:lnTo>
              <a:lnTo>
                <a:pt x="2860327" y="2683389"/>
              </a:lnTo>
              <a:lnTo>
                <a:pt x="2723849" y="2694307"/>
              </a:lnTo>
              <a:lnTo>
                <a:pt x="2561441" y="2710685"/>
              </a:lnTo>
              <a:lnTo>
                <a:pt x="2415410" y="2721603"/>
              </a:lnTo>
              <a:lnTo>
                <a:pt x="2299404" y="2724332"/>
              </a:lnTo>
              <a:lnTo>
                <a:pt x="2187492" y="2722968"/>
              </a:lnTo>
              <a:lnTo>
                <a:pt x="2057838" y="2728427"/>
              </a:lnTo>
              <a:lnTo>
                <a:pt x="1944562" y="2727062"/>
              </a:lnTo>
              <a:lnTo>
                <a:pt x="1808084" y="2721603"/>
              </a:lnTo>
              <a:lnTo>
                <a:pt x="1702996" y="2714779"/>
              </a:lnTo>
              <a:lnTo>
                <a:pt x="1581531" y="2701131"/>
              </a:lnTo>
              <a:lnTo>
                <a:pt x="1449148" y="2684754"/>
              </a:lnTo>
              <a:lnTo>
                <a:pt x="1312670" y="2662918"/>
              </a:lnTo>
              <a:lnTo>
                <a:pt x="1189841" y="2641081"/>
              </a:lnTo>
              <a:lnTo>
                <a:pt x="1080659" y="2616515"/>
              </a:lnTo>
              <a:lnTo>
                <a:pt x="987854" y="2594679"/>
              </a:lnTo>
              <a:lnTo>
                <a:pt x="882766" y="2567383"/>
              </a:lnTo>
              <a:lnTo>
                <a:pt x="800879" y="2545547"/>
              </a:lnTo>
              <a:lnTo>
                <a:pt x="688968" y="2510063"/>
              </a:lnTo>
              <a:lnTo>
                <a:pt x="601622" y="2478674"/>
              </a:lnTo>
              <a:lnTo>
                <a:pt x="500629" y="2440459"/>
              </a:lnTo>
              <a:lnTo>
                <a:pt x="405094" y="2399516"/>
              </a:lnTo>
              <a:lnTo>
                <a:pt x="315866" y="2344134"/>
              </a:lnTo>
              <a:lnTo>
                <a:pt x="226309" y="2276686"/>
              </a:lnTo>
              <a:lnTo>
                <a:pt x="149881" y="2208447"/>
              </a:lnTo>
              <a:lnTo>
                <a:pt x="87101" y="2140208"/>
              </a:lnTo>
              <a:lnTo>
                <a:pt x="40699" y="2081523"/>
              </a:lnTo>
              <a:lnTo>
                <a:pt x="0" y="2024976"/>
              </a:lnTo>
              <a:lnTo>
                <a:pt x="63626" y="2079932"/>
              </a:lnTo>
              <a:lnTo>
                <a:pt x="104844" y="2108818"/>
              </a:lnTo>
              <a:lnTo>
                <a:pt x="164894" y="2148397"/>
              </a:lnTo>
              <a:lnTo>
                <a:pt x="241321" y="2190705"/>
              </a:lnTo>
              <a:lnTo>
                <a:pt x="305466" y="2220730"/>
              </a:lnTo>
              <a:lnTo>
                <a:pt x="398270" y="2260309"/>
              </a:lnTo>
              <a:lnTo>
                <a:pt x="506088" y="2288969"/>
              </a:lnTo>
              <a:lnTo>
                <a:pt x="609811" y="2308076"/>
              </a:lnTo>
              <a:lnTo>
                <a:pt x="713534" y="2324453"/>
              </a:lnTo>
              <a:lnTo>
                <a:pt x="829540" y="2336736"/>
              </a:lnTo>
              <a:lnTo>
                <a:pt x="956464" y="2344925"/>
              </a:lnTo>
              <a:lnTo>
                <a:pt x="1083388" y="2353113"/>
              </a:lnTo>
              <a:lnTo>
                <a:pt x="1185746" y="2351749"/>
              </a:lnTo>
              <a:lnTo>
                <a:pt x="1278551" y="2355843"/>
              </a:lnTo>
              <a:lnTo>
                <a:pt x="1391827" y="2353113"/>
              </a:lnTo>
              <a:lnTo>
                <a:pt x="1484632" y="2347654"/>
              </a:lnTo>
              <a:lnTo>
                <a:pt x="1599398" y="2340065"/>
              </a:lnTo>
              <a:close/>
            </a:path>
          </a:pathLst>
        </a:custGeom>
        <a:noFill/>
        <a:ln>
          <a:noFill/>
        </a:ln>
      </xdr:spPr>
      <xdr:style>
        <a:lnRef idx="0">
          <a:scrgbClr r="0" g="0" b="0"/>
        </a:lnRef>
        <a:fillRef idx="0">
          <a:scrgbClr r="0" g="0" b="0"/>
        </a:fillRef>
        <a:effectRef idx="0">
          <a:scrgbClr r="0" g="0" b="0"/>
        </a:effectRef>
        <a:fontRef idx="minor"/>
      </xdr:style>
    </xdr:sp>
    <xdr:clientData/>
  </xdr:twoCellAnchor>
  <xdr:twoCellAnchor editAs="absolute">
    <xdr:from>
      <xdr:col>4</xdr:col>
      <xdr:colOff>94320</xdr:colOff>
      <xdr:row>6</xdr:row>
      <xdr:rowOff>5040</xdr:rowOff>
    </xdr:from>
    <xdr:to>
      <xdr:col>4</xdr:col>
      <xdr:colOff>191160</xdr:colOff>
      <xdr:row>6</xdr:row>
      <xdr:rowOff>92880</xdr:rowOff>
    </xdr:to>
    <xdr:sp macro="" textlink="">
      <xdr:nvSpPr>
        <xdr:cNvPr id="5" name="CustomShape 1">
          <a:extLst>
            <a:ext uri="{FF2B5EF4-FFF2-40B4-BE49-F238E27FC236}">
              <a16:creationId xmlns:a16="http://schemas.microsoft.com/office/drawing/2014/main" id="{00000000-0008-0000-0000-000005000000}"/>
            </a:ext>
          </a:extLst>
        </xdr:cNvPr>
        <xdr:cNvSpPr/>
      </xdr:nvSpPr>
      <xdr:spPr>
        <a:xfrm>
          <a:off x="7997400" y="3434040"/>
          <a:ext cx="96840" cy="8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absolute">
    <xdr:from>
      <xdr:col>4</xdr:col>
      <xdr:colOff>83880</xdr:colOff>
      <xdr:row>6</xdr:row>
      <xdr:rowOff>14400</xdr:rowOff>
    </xdr:from>
    <xdr:to>
      <xdr:col>4</xdr:col>
      <xdr:colOff>482040</xdr:colOff>
      <xdr:row>6</xdr:row>
      <xdr:rowOff>140040</xdr:rowOff>
    </xdr:to>
    <xdr:sp macro="" textlink="">
      <xdr:nvSpPr>
        <xdr:cNvPr id="6" name="CustomShape 1">
          <a:extLst>
            <a:ext uri="{FF2B5EF4-FFF2-40B4-BE49-F238E27FC236}">
              <a16:creationId xmlns:a16="http://schemas.microsoft.com/office/drawing/2014/main" id="{00000000-0008-0000-0000-000006000000}"/>
            </a:ext>
          </a:extLst>
        </xdr:cNvPr>
        <xdr:cNvSpPr/>
      </xdr:nvSpPr>
      <xdr:spPr>
        <a:xfrm>
          <a:off x="7986960" y="3443400"/>
          <a:ext cx="398160" cy="125640"/>
        </a:xfrm>
        <a:custGeom>
          <a:avLst/>
          <a:gdLst/>
          <a:ahLst/>
          <a:cxnLst/>
          <a:rect l="l" t="t" r="r" b="b"/>
          <a:pathLst>
            <a:path w="7967029" h="2820327">
              <a:moveTo>
                <a:pt x="1599398" y="2340065"/>
              </a:moveTo>
              <a:lnTo>
                <a:pt x="1714255" y="2332178"/>
              </a:lnTo>
              <a:lnTo>
                <a:pt x="2627017" y="1604703"/>
              </a:lnTo>
              <a:lnTo>
                <a:pt x="3225455" y="0"/>
              </a:lnTo>
              <a:lnTo>
                <a:pt x="6000750" y="241209"/>
              </a:lnTo>
              <a:lnTo>
                <a:pt x="6895418" y="987024"/>
              </a:lnTo>
              <a:lnTo>
                <a:pt x="6822056" y="1042947"/>
              </a:lnTo>
              <a:lnTo>
                <a:pt x="5931483" y="841529"/>
              </a:lnTo>
              <a:lnTo>
                <a:pt x="5731458" y="608672"/>
              </a:lnTo>
              <a:lnTo>
                <a:pt x="3841004" y="675565"/>
              </a:lnTo>
              <a:lnTo>
                <a:pt x="3858116" y="1764281"/>
              </a:lnTo>
              <a:lnTo>
                <a:pt x="3870940" y="1743531"/>
              </a:lnTo>
              <a:lnTo>
                <a:pt x="3884845" y="1719934"/>
              </a:lnTo>
              <a:lnTo>
                <a:pt x="3900858" y="1695915"/>
              </a:lnTo>
              <a:lnTo>
                <a:pt x="3916449" y="1671475"/>
              </a:lnTo>
              <a:lnTo>
                <a:pt x="3934568" y="1647035"/>
              </a:lnTo>
              <a:lnTo>
                <a:pt x="3953531" y="1622595"/>
              </a:lnTo>
              <a:lnTo>
                <a:pt x="3975864" y="1595626"/>
              </a:lnTo>
              <a:lnTo>
                <a:pt x="3994405" y="1573714"/>
              </a:lnTo>
              <a:lnTo>
                <a:pt x="4015474" y="1550538"/>
              </a:lnTo>
              <a:lnTo>
                <a:pt x="4036543" y="1528205"/>
              </a:lnTo>
              <a:lnTo>
                <a:pt x="4060983" y="1503343"/>
              </a:lnTo>
              <a:lnTo>
                <a:pt x="4088373" y="1478482"/>
              </a:lnTo>
              <a:lnTo>
                <a:pt x="4114077" y="1455306"/>
              </a:lnTo>
              <a:lnTo>
                <a:pt x="4138939" y="1434658"/>
              </a:lnTo>
              <a:lnTo>
                <a:pt x="4163800" y="1413168"/>
              </a:lnTo>
              <a:lnTo>
                <a:pt x="4191612" y="1393363"/>
              </a:lnTo>
              <a:lnTo>
                <a:pt x="4216895" y="1373979"/>
              </a:lnTo>
              <a:lnTo>
                <a:pt x="4243442" y="1356281"/>
              </a:lnTo>
              <a:lnTo>
                <a:pt x="4272939" y="1336476"/>
              </a:lnTo>
              <a:lnTo>
                <a:pt x="4302014" y="1318778"/>
              </a:lnTo>
              <a:lnTo>
                <a:pt x="4334882" y="1299816"/>
              </a:lnTo>
              <a:lnTo>
                <a:pt x="4371963" y="1280011"/>
              </a:lnTo>
              <a:lnTo>
                <a:pt x="4397246" y="1266526"/>
              </a:lnTo>
              <a:lnTo>
                <a:pt x="4421265" y="1253464"/>
              </a:lnTo>
              <a:lnTo>
                <a:pt x="4452869" y="1237030"/>
              </a:lnTo>
              <a:lnTo>
                <a:pt x="4478995" y="1225652"/>
              </a:lnTo>
              <a:lnTo>
                <a:pt x="4505120" y="1215961"/>
              </a:lnTo>
              <a:lnTo>
                <a:pt x="4535881" y="1205847"/>
              </a:lnTo>
              <a:lnTo>
                <a:pt x="4560743" y="1198684"/>
              </a:lnTo>
              <a:lnTo>
                <a:pt x="4586868" y="1191520"/>
              </a:lnTo>
              <a:lnTo>
                <a:pt x="4614680" y="1186042"/>
              </a:lnTo>
              <a:lnTo>
                <a:pt x="4646283" y="1180143"/>
              </a:lnTo>
              <a:lnTo>
                <a:pt x="4668195" y="1177615"/>
              </a:lnTo>
              <a:lnTo>
                <a:pt x="4693478" y="1174665"/>
              </a:lnTo>
              <a:lnTo>
                <a:pt x="4718340" y="1172558"/>
              </a:lnTo>
              <a:lnTo>
                <a:pt x="4744044" y="1171294"/>
              </a:lnTo>
              <a:lnTo>
                <a:pt x="4769748" y="1171294"/>
              </a:lnTo>
              <a:lnTo>
                <a:pt x="4792924" y="1171715"/>
              </a:lnTo>
              <a:lnTo>
                <a:pt x="4816943" y="1172980"/>
              </a:lnTo>
              <a:lnTo>
                <a:pt x="4841384" y="1175086"/>
              </a:lnTo>
              <a:lnTo>
                <a:pt x="4862031" y="1178036"/>
              </a:lnTo>
              <a:lnTo>
                <a:pt x="4881836" y="1180986"/>
              </a:lnTo>
              <a:lnTo>
                <a:pt x="4905012" y="1185200"/>
              </a:lnTo>
              <a:lnTo>
                <a:pt x="4928188" y="1189835"/>
              </a:lnTo>
              <a:lnTo>
                <a:pt x="4950100" y="1196156"/>
              </a:lnTo>
              <a:lnTo>
                <a:pt x="4973698" y="1202476"/>
              </a:lnTo>
              <a:lnTo>
                <a:pt x="5002351" y="1212168"/>
              </a:lnTo>
              <a:lnTo>
                <a:pt x="5023421" y="1221017"/>
              </a:lnTo>
              <a:lnTo>
                <a:pt x="5046176" y="1231552"/>
              </a:lnTo>
              <a:lnTo>
                <a:pt x="5067244" y="1242086"/>
              </a:lnTo>
              <a:lnTo>
                <a:pt x="5086628" y="1253464"/>
              </a:lnTo>
              <a:lnTo>
                <a:pt x="5104748" y="1265262"/>
              </a:lnTo>
              <a:lnTo>
                <a:pt x="5123710" y="1279168"/>
              </a:lnTo>
              <a:lnTo>
                <a:pt x="5139301" y="1291809"/>
              </a:lnTo>
              <a:lnTo>
                <a:pt x="5154049" y="1305294"/>
              </a:lnTo>
              <a:lnTo>
                <a:pt x="5166691" y="1318778"/>
              </a:lnTo>
              <a:lnTo>
                <a:pt x="5186074" y="1339004"/>
              </a:lnTo>
              <a:lnTo>
                <a:pt x="5198716" y="1355017"/>
              </a:lnTo>
              <a:lnTo>
                <a:pt x="5210093" y="1371451"/>
              </a:lnTo>
              <a:lnTo>
                <a:pt x="5223999" y="1393363"/>
              </a:lnTo>
              <a:lnTo>
                <a:pt x="5234112" y="1411482"/>
              </a:lnTo>
              <a:lnTo>
                <a:pt x="5244647" y="1434237"/>
              </a:lnTo>
              <a:lnTo>
                <a:pt x="5252653" y="1456570"/>
              </a:lnTo>
              <a:lnTo>
                <a:pt x="5260659" y="1481432"/>
              </a:lnTo>
              <a:lnTo>
                <a:pt x="5267823" y="1507136"/>
              </a:lnTo>
              <a:lnTo>
                <a:pt x="5271615" y="1530733"/>
              </a:lnTo>
              <a:lnTo>
                <a:pt x="5274986" y="1556016"/>
              </a:lnTo>
              <a:cubicBezTo>
                <a:pt x="5275407" y="1563460"/>
                <a:pt x="5275829" y="1570905"/>
                <a:pt x="5276250" y="1578349"/>
              </a:cubicBezTo>
              <a:cubicBezTo>
                <a:pt x="5276391" y="1585091"/>
                <a:pt x="5276531" y="1591834"/>
                <a:pt x="5276672" y="1598576"/>
              </a:cubicBezTo>
              <a:cubicBezTo>
                <a:pt x="5276250" y="1608549"/>
                <a:pt x="5275829" y="1618521"/>
                <a:pt x="5275407" y="1628494"/>
              </a:cubicBezTo>
              <a:lnTo>
                <a:pt x="5272458" y="1658412"/>
              </a:lnTo>
              <a:lnTo>
                <a:pt x="5265294" y="1694230"/>
              </a:lnTo>
              <a:lnTo>
                <a:pt x="5257288" y="1720355"/>
              </a:lnTo>
              <a:lnTo>
                <a:pt x="5247175" y="1748167"/>
              </a:lnTo>
              <a:lnTo>
                <a:pt x="5235376" y="1773871"/>
              </a:lnTo>
              <a:lnTo>
                <a:pt x="5218521" y="1800839"/>
              </a:lnTo>
              <a:lnTo>
                <a:pt x="5205458" y="1819802"/>
              </a:lnTo>
              <a:lnTo>
                <a:pt x="5196187" y="1830758"/>
              </a:lnTo>
              <a:lnTo>
                <a:pt x="5211515" y="1829807"/>
              </a:lnTo>
              <a:lnTo>
                <a:pt x="5235798" y="1827808"/>
              </a:lnTo>
              <a:lnTo>
                <a:pt x="5272458" y="1826123"/>
              </a:lnTo>
              <a:lnTo>
                <a:pt x="5307854" y="1824437"/>
              </a:lnTo>
              <a:lnTo>
                <a:pt x="5348728" y="1822752"/>
              </a:lnTo>
              <a:lnTo>
                <a:pt x="5384124" y="1822330"/>
              </a:lnTo>
              <a:lnTo>
                <a:pt x="5418677" y="1821066"/>
              </a:lnTo>
              <a:lnTo>
                <a:pt x="5455338" y="1821487"/>
              </a:lnTo>
              <a:lnTo>
                <a:pt x="5488206" y="1821066"/>
              </a:lnTo>
              <a:lnTo>
                <a:pt x="5517702" y="1821066"/>
              </a:lnTo>
              <a:lnTo>
                <a:pt x="5542564" y="1821487"/>
              </a:lnTo>
              <a:lnTo>
                <a:pt x="5573325" y="1821908"/>
              </a:lnTo>
              <a:lnTo>
                <a:pt x="5600293" y="1822330"/>
              </a:lnTo>
              <a:lnTo>
                <a:pt x="5633161" y="1823594"/>
              </a:lnTo>
              <a:lnTo>
                <a:pt x="5661394" y="1824858"/>
              </a:lnTo>
              <a:lnTo>
                <a:pt x="5693840" y="1826544"/>
              </a:lnTo>
              <a:lnTo>
                <a:pt x="5729236" y="1828229"/>
              </a:lnTo>
              <a:lnTo>
                <a:pt x="5758312" y="1830336"/>
              </a:lnTo>
              <a:lnTo>
                <a:pt x="5785280" y="1832022"/>
              </a:lnTo>
              <a:lnTo>
                <a:pt x="5816463" y="1834972"/>
              </a:lnTo>
              <a:lnTo>
                <a:pt x="5842168" y="1837079"/>
              </a:lnTo>
              <a:lnTo>
                <a:pt x="5868293" y="1839186"/>
              </a:lnTo>
              <a:lnTo>
                <a:pt x="5895261" y="1841714"/>
              </a:lnTo>
              <a:lnTo>
                <a:pt x="5923072" y="1844663"/>
              </a:lnTo>
              <a:lnTo>
                <a:pt x="5952569" y="1847613"/>
              </a:lnTo>
              <a:lnTo>
                <a:pt x="5976167" y="1850563"/>
              </a:lnTo>
              <a:lnTo>
                <a:pt x="6001028" y="1853091"/>
              </a:lnTo>
              <a:lnTo>
                <a:pt x="6030525" y="1857726"/>
              </a:lnTo>
              <a:lnTo>
                <a:pt x="6056651" y="1861097"/>
              </a:lnTo>
              <a:lnTo>
                <a:pt x="6080248" y="1864890"/>
              </a:lnTo>
              <a:lnTo>
                <a:pt x="6107216" y="1868261"/>
              </a:lnTo>
              <a:lnTo>
                <a:pt x="6137556" y="1872896"/>
              </a:lnTo>
              <a:lnTo>
                <a:pt x="6164103" y="1877110"/>
              </a:lnTo>
              <a:lnTo>
                <a:pt x="6192336" y="1882166"/>
              </a:lnTo>
              <a:lnTo>
                <a:pt x="6216776" y="1886380"/>
              </a:lnTo>
              <a:lnTo>
                <a:pt x="6237002" y="1890594"/>
              </a:lnTo>
              <a:lnTo>
                <a:pt x="6262707" y="1894808"/>
              </a:lnTo>
              <a:lnTo>
                <a:pt x="6288832" y="1900286"/>
              </a:lnTo>
              <a:lnTo>
                <a:pt x="6314537" y="1904921"/>
              </a:lnTo>
              <a:lnTo>
                <a:pt x="6338977" y="1910820"/>
              </a:lnTo>
              <a:lnTo>
                <a:pt x="6362996" y="1915455"/>
              </a:lnTo>
              <a:lnTo>
                <a:pt x="6389121" y="1921776"/>
              </a:lnTo>
              <a:lnTo>
                <a:pt x="6416090" y="1927254"/>
              </a:lnTo>
              <a:lnTo>
                <a:pt x="6441373" y="1933576"/>
              </a:lnTo>
              <a:lnTo>
                <a:pt x="6467947" y="1940209"/>
              </a:lnTo>
              <a:lnTo>
                <a:pt x="6487279" y="1944632"/>
              </a:lnTo>
              <a:lnTo>
                <a:pt x="6507553" y="1949783"/>
              </a:lnTo>
              <a:lnTo>
                <a:pt x="6525643" y="1955046"/>
              </a:lnTo>
              <a:lnTo>
                <a:pt x="6543734" y="1959651"/>
              </a:lnTo>
              <a:lnTo>
                <a:pt x="6560509" y="1964256"/>
              </a:lnTo>
              <a:lnTo>
                <a:pt x="6580902" y="1970176"/>
              </a:lnTo>
              <a:lnTo>
                <a:pt x="6600637" y="1975768"/>
              </a:lnTo>
              <a:lnTo>
                <a:pt x="6617083" y="1980702"/>
              </a:lnTo>
              <a:lnTo>
                <a:pt x="6634187" y="1985635"/>
              </a:lnTo>
              <a:lnTo>
                <a:pt x="6651291" y="1990898"/>
              </a:lnTo>
              <a:lnTo>
                <a:pt x="6666421" y="1995503"/>
              </a:lnTo>
              <a:lnTo>
                <a:pt x="6684183" y="2000437"/>
              </a:lnTo>
              <a:lnTo>
                <a:pt x="6703589" y="2007015"/>
              </a:lnTo>
              <a:lnTo>
                <a:pt x="6719378" y="2011949"/>
              </a:lnTo>
              <a:lnTo>
                <a:pt x="6736482" y="2017870"/>
              </a:lnTo>
              <a:lnTo>
                <a:pt x="6753585" y="2023790"/>
              </a:lnTo>
              <a:lnTo>
                <a:pt x="6773321" y="2030040"/>
              </a:lnTo>
              <a:lnTo>
                <a:pt x="6791411" y="2036618"/>
              </a:lnTo>
              <a:lnTo>
                <a:pt x="6807857" y="2042210"/>
              </a:lnTo>
              <a:lnTo>
                <a:pt x="6824632" y="2048130"/>
              </a:lnTo>
              <a:lnTo>
                <a:pt x="6838273" y="2052818"/>
              </a:lnTo>
              <a:lnTo>
                <a:pt x="6855222" y="2059314"/>
              </a:lnTo>
              <a:lnTo>
                <a:pt x="6872655" y="2065892"/>
              </a:lnTo>
              <a:lnTo>
                <a:pt x="6893377" y="2073786"/>
              </a:lnTo>
              <a:lnTo>
                <a:pt x="6910810" y="2080365"/>
              </a:lnTo>
              <a:lnTo>
                <a:pt x="6928900" y="2087601"/>
              </a:lnTo>
              <a:lnTo>
                <a:pt x="6948307" y="2095495"/>
              </a:lnTo>
              <a:lnTo>
                <a:pt x="6971331" y="2104705"/>
              </a:lnTo>
              <a:lnTo>
                <a:pt x="6988435" y="2111612"/>
              </a:lnTo>
              <a:lnTo>
                <a:pt x="7008170" y="2120164"/>
              </a:lnTo>
              <a:lnTo>
                <a:pt x="7026919" y="2128058"/>
              </a:lnTo>
              <a:lnTo>
                <a:pt x="7044351" y="2135623"/>
              </a:lnTo>
              <a:lnTo>
                <a:pt x="7059811" y="2142531"/>
              </a:lnTo>
              <a:lnTo>
                <a:pt x="7077244" y="2150096"/>
              </a:lnTo>
              <a:lnTo>
                <a:pt x="7093031" y="2157989"/>
              </a:lnTo>
              <a:lnTo>
                <a:pt x="7109807" y="2165226"/>
              </a:lnTo>
              <a:lnTo>
                <a:pt x="7129871" y="2175423"/>
              </a:lnTo>
              <a:lnTo>
                <a:pt x="7152105" y="2185488"/>
              </a:lnTo>
              <a:lnTo>
                <a:pt x="7169341" y="2194171"/>
              </a:lnTo>
              <a:lnTo>
                <a:pt x="7191379" y="2205683"/>
              </a:lnTo>
              <a:lnTo>
                <a:pt x="7210785" y="2215222"/>
              </a:lnTo>
              <a:lnTo>
                <a:pt x="7225587" y="2223116"/>
              </a:lnTo>
              <a:lnTo>
                <a:pt x="7243349" y="2232326"/>
              </a:lnTo>
              <a:lnTo>
                <a:pt x="7263742" y="2243509"/>
              </a:lnTo>
              <a:lnTo>
                <a:pt x="7280188" y="2252061"/>
              </a:lnTo>
              <a:lnTo>
                <a:pt x="7300910" y="2263245"/>
              </a:lnTo>
              <a:lnTo>
                <a:pt x="7319987" y="2274757"/>
              </a:lnTo>
              <a:lnTo>
                <a:pt x="7341367" y="2286927"/>
              </a:lnTo>
              <a:lnTo>
                <a:pt x="7359458" y="2297452"/>
              </a:lnTo>
              <a:lnTo>
                <a:pt x="7379851" y="2309951"/>
              </a:lnTo>
              <a:lnTo>
                <a:pt x="7399257" y="2321464"/>
              </a:lnTo>
              <a:lnTo>
                <a:pt x="7417019" y="2332318"/>
              </a:lnTo>
              <a:lnTo>
                <a:pt x="7433136" y="2342844"/>
              </a:lnTo>
              <a:lnTo>
                <a:pt x="7453200" y="2356000"/>
              </a:lnTo>
              <a:lnTo>
                <a:pt x="7471949" y="2367842"/>
              </a:lnTo>
              <a:lnTo>
                <a:pt x="7488723" y="2379354"/>
              </a:lnTo>
              <a:lnTo>
                <a:pt x="7516353" y="2398760"/>
              </a:lnTo>
              <a:lnTo>
                <a:pt x="7541351" y="2415535"/>
              </a:lnTo>
              <a:lnTo>
                <a:pt x="7562073" y="2430994"/>
              </a:lnTo>
              <a:lnTo>
                <a:pt x="7579835" y="2443822"/>
              </a:lnTo>
              <a:lnTo>
                <a:pt x="7596281" y="2456321"/>
              </a:lnTo>
              <a:lnTo>
                <a:pt x="7615029" y="2470465"/>
              </a:lnTo>
              <a:lnTo>
                <a:pt x="7631475" y="2483622"/>
              </a:lnTo>
              <a:lnTo>
                <a:pt x="7651868" y="2499739"/>
              </a:lnTo>
              <a:lnTo>
                <a:pt x="7664368" y="2509935"/>
              </a:lnTo>
              <a:lnTo>
                <a:pt x="7679827" y="2523092"/>
              </a:lnTo>
              <a:lnTo>
                <a:pt x="7693312" y="2533946"/>
              </a:lnTo>
              <a:lnTo>
                <a:pt x="7709692" y="2547630"/>
              </a:lnTo>
              <a:lnTo>
                <a:pt x="7725218" y="2561905"/>
              </a:lnTo>
              <a:lnTo>
                <a:pt x="7746926" y="2580982"/>
              </a:lnTo>
              <a:lnTo>
                <a:pt x="7765675" y="2598415"/>
              </a:lnTo>
              <a:lnTo>
                <a:pt x="7786397" y="2617821"/>
              </a:lnTo>
              <a:lnTo>
                <a:pt x="7800540" y="2631965"/>
              </a:lnTo>
              <a:lnTo>
                <a:pt x="7821920" y="2652358"/>
              </a:lnTo>
              <a:lnTo>
                <a:pt x="7840340" y="2671765"/>
              </a:lnTo>
              <a:lnTo>
                <a:pt x="7861062" y="2693802"/>
              </a:lnTo>
              <a:lnTo>
                <a:pt x="7884415" y="2719786"/>
              </a:lnTo>
              <a:lnTo>
                <a:pt x="7901848" y="2739193"/>
              </a:lnTo>
              <a:lnTo>
                <a:pt x="7913689" y="2753666"/>
              </a:lnTo>
              <a:lnTo>
                <a:pt x="7928162" y="2770769"/>
              </a:lnTo>
              <a:lnTo>
                <a:pt x="7940003" y="2784913"/>
              </a:lnTo>
              <a:lnTo>
                <a:pt x="7953160" y="2802017"/>
              </a:lnTo>
              <a:cubicBezTo>
                <a:pt x="7955353" y="2805306"/>
                <a:pt x="7967029" y="2817915"/>
                <a:pt x="7966974" y="2819121"/>
              </a:cubicBezTo>
              <a:cubicBezTo>
                <a:pt x="7966919" y="2820327"/>
                <a:pt x="7955791" y="2810569"/>
                <a:pt x="7952831" y="2809253"/>
              </a:cubicBezTo>
              <a:lnTo>
                <a:pt x="7935398" y="2796754"/>
              </a:lnTo>
              <a:lnTo>
                <a:pt x="7919610" y="2784913"/>
              </a:lnTo>
              <a:lnTo>
                <a:pt x="7902835" y="2773072"/>
              </a:lnTo>
              <a:lnTo>
                <a:pt x="7883757" y="2760573"/>
              </a:lnTo>
              <a:lnTo>
                <a:pt x="7865996" y="2747745"/>
              </a:lnTo>
              <a:lnTo>
                <a:pt x="7845603" y="2734588"/>
              </a:lnTo>
              <a:lnTo>
                <a:pt x="7830143" y="2724392"/>
              </a:lnTo>
              <a:lnTo>
                <a:pt x="7815131" y="2714395"/>
              </a:lnTo>
              <a:lnTo>
                <a:pt x="7785410" y="2696762"/>
              </a:lnTo>
              <a:lnTo>
                <a:pt x="7764359" y="2683934"/>
              </a:lnTo>
              <a:lnTo>
                <a:pt x="7737717" y="2668146"/>
              </a:lnTo>
              <a:lnTo>
                <a:pt x="7713048" y="2654331"/>
              </a:lnTo>
              <a:lnTo>
                <a:pt x="7688378" y="2640188"/>
              </a:lnTo>
              <a:lnTo>
                <a:pt x="7666341" y="2628676"/>
              </a:lnTo>
              <a:lnTo>
                <a:pt x="7642330" y="2615848"/>
              </a:lnTo>
              <a:lnTo>
                <a:pt x="7623910" y="2605980"/>
              </a:lnTo>
              <a:lnTo>
                <a:pt x="7602201" y="2595126"/>
              </a:lnTo>
              <a:lnTo>
                <a:pt x="7583781" y="2585587"/>
              </a:lnTo>
              <a:lnTo>
                <a:pt x="7559113" y="2573746"/>
              </a:lnTo>
              <a:lnTo>
                <a:pt x="7527207" y="2559273"/>
              </a:lnTo>
              <a:lnTo>
                <a:pt x="7499249" y="2546117"/>
              </a:lnTo>
              <a:lnTo>
                <a:pt x="7470633" y="2533946"/>
              </a:lnTo>
              <a:lnTo>
                <a:pt x="7442017" y="2521776"/>
              </a:lnTo>
              <a:lnTo>
                <a:pt x="7424583" y="2514869"/>
              </a:lnTo>
              <a:lnTo>
                <a:pt x="7405177" y="2506646"/>
              </a:lnTo>
              <a:lnTo>
                <a:pt x="7382482" y="2497765"/>
              </a:lnTo>
              <a:lnTo>
                <a:pt x="7353866" y="2486911"/>
              </a:lnTo>
              <a:lnTo>
                <a:pt x="7331170" y="2478359"/>
              </a:lnTo>
              <a:lnTo>
                <a:pt x="7304199" y="2468491"/>
              </a:lnTo>
              <a:lnTo>
                <a:pt x="7283148" y="2460926"/>
              </a:lnTo>
              <a:lnTo>
                <a:pt x="7256176" y="2451716"/>
              </a:lnTo>
              <a:lnTo>
                <a:pt x="7222627" y="2441191"/>
              </a:lnTo>
              <a:lnTo>
                <a:pt x="7188748" y="2430665"/>
              </a:lnTo>
              <a:lnTo>
                <a:pt x="7157500" y="2421127"/>
              </a:lnTo>
              <a:lnTo>
                <a:pt x="7127897" y="2412904"/>
              </a:lnTo>
              <a:lnTo>
                <a:pt x="7104544" y="2406325"/>
              </a:lnTo>
              <a:lnTo>
                <a:pt x="7079084" y="2399814"/>
              </a:lnTo>
              <a:lnTo>
                <a:pt x="7046654" y="2391195"/>
              </a:lnTo>
              <a:lnTo>
                <a:pt x="7014420" y="2383630"/>
              </a:lnTo>
              <a:lnTo>
                <a:pt x="6985146" y="2376722"/>
              </a:lnTo>
              <a:lnTo>
                <a:pt x="6953240" y="2369486"/>
              </a:lnTo>
              <a:lnTo>
                <a:pt x="6922651" y="2363237"/>
              </a:lnTo>
              <a:lnTo>
                <a:pt x="6894692" y="2357974"/>
              </a:lnTo>
              <a:lnTo>
                <a:pt x="6871668" y="2353369"/>
              </a:lnTo>
              <a:lnTo>
                <a:pt x="6846012" y="2348435"/>
              </a:lnTo>
              <a:lnTo>
                <a:pt x="6826277" y="2345475"/>
              </a:lnTo>
              <a:lnTo>
                <a:pt x="6804239" y="2341528"/>
              </a:lnTo>
              <a:lnTo>
                <a:pt x="6789109" y="2339225"/>
              </a:lnTo>
              <a:lnTo>
                <a:pt x="6766742" y="2335936"/>
              </a:lnTo>
              <a:lnTo>
                <a:pt x="6740099" y="2331989"/>
              </a:lnTo>
              <a:lnTo>
                <a:pt x="6711484" y="2328371"/>
              </a:lnTo>
              <a:lnTo>
                <a:pt x="6682867" y="2324424"/>
              </a:lnTo>
              <a:lnTo>
                <a:pt x="6642739" y="2320148"/>
              </a:lnTo>
              <a:lnTo>
                <a:pt x="6614452" y="2317188"/>
              </a:lnTo>
              <a:lnTo>
                <a:pt x="6587480" y="2314885"/>
              </a:lnTo>
              <a:lnTo>
                <a:pt x="6560180" y="2312254"/>
              </a:lnTo>
              <a:lnTo>
                <a:pt x="6538142" y="2310939"/>
              </a:lnTo>
              <a:lnTo>
                <a:pt x="6514131" y="2309293"/>
              </a:lnTo>
              <a:lnTo>
                <a:pt x="6479594" y="2306991"/>
              </a:lnTo>
              <a:lnTo>
                <a:pt x="6436176" y="2304360"/>
              </a:lnTo>
              <a:lnTo>
                <a:pt x="6401311" y="2302386"/>
              </a:lnTo>
              <a:lnTo>
                <a:pt x="6365788" y="2300413"/>
              </a:lnTo>
              <a:lnTo>
                <a:pt x="6329935" y="2298439"/>
              </a:lnTo>
              <a:lnTo>
                <a:pt x="6278624" y="2295808"/>
              </a:lnTo>
              <a:lnTo>
                <a:pt x="6247704" y="2295479"/>
              </a:lnTo>
              <a:lnTo>
                <a:pt x="6207577" y="2294163"/>
              </a:lnTo>
              <a:lnTo>
                <a:pt x="6160541" y="2293176"/>
              </a:lnTo>
              <a:lnTo>
                <a:pt x="6123702" y="2292519"/>
              </a:lnTo>
              <a:lnTo>
                <a:pt x="6094428" y="2292058"/>
              </a:lnTo>
              <a:lnTo>
                <a:pt x="6052326" y="2291203"/>
              </a:lnTo>
              <a:lnTo>
                <a:pt x="6016474" y="2290874"/>
              </a:lnTo>
              <a:lnTo>
                <a:pt x="5981536" y="2291008"/>
              </a:lnTo>
              <a:lnTo>
                <a:pt x="5950248" y="2291232"/>
              </a:lnTo>
              <a:lnTo>
                <a:pt x="5920904" y="2291232"/>
              </a:lnTo>
              <a:lnTo>
                <a:pt x="5898895" y="2291494"/>
              </a:lnTo>
              <a:lnTo>
                <a:pt x="5871909" y="2291756"/>
              </a:lnTo>
              <a:lnTo>
                <a:pt x="5842826" y="2292018"/>
              </a:lnTo>
              <a:lnTo>
                <a:pt x="5815054" y="2292542"/>
              </a:lnTo>
              <a:lnTo>
                <a:pt x="5790163" y="2292542"/>
              </a:lnTo>
              <a:lnTo>
                <a:pt x="5767892" y="2293328"/>
              </a:lnTo>
              <a:lnTo>
                <a:pt x="5750600" y="2293590"/>
              </a:lnTo>
              <a:lnTo>
                <a:pt x="5733046" y="2294376"/>
              </a:lnTo>
              <a:lnTo>
                <a:pt x="5705011" y="2294638"/>
              </a:lnTo>
              <a:lnTo>
                <a:pt x="5679073" y="2295686"/>
              </a:lnTo>
              <a:lnTo>
                <a:pt x="5655754" y="2296472"/>
              </a:lnTo>
              <a:lnTo>
                <a:pt x="5638200" y="2296996"/>
              </a:lnTo>
              <a:lnTo>
                <a:pt x="5620383" y="2297782"/>
              </a:lnTo>
              <a:lnTo>
                <a:pt x="5605187" y="2298044"/>
              </a:lnTo>
              <a:lnTo>
                <a:pt x="5580820" y="2299092"/>
              </a:lnTo>
              <a:lnTo>
                <a:pt x="5554620" y="2300402"/>
              </a:lnTo>
              <a:lnTo>
                <a:pt x="5528419" y="2301974"/>
              </a:lnTo>
              <a:lnTo>
                <a:pt x="5503791" y="2303022"/>
              </a:lnTo>
              <a:lnTo>
                <a:pt x="5479424" y="2304070"/>
              </a:lnTo>
              <a:lnTo>
                <a:pt x="5460298" y="2305118"/>
              </a:lnTo>
              <a:lnTo>
                <a:pt x="5439337" y="2306690"/>
              </a:lnTo>
              <a:lnTo>
                <a:pt x="5418901" y="2307738"/>
              </a:lnTo>
              <a:lnTo>
                <a:pt x="5393748" y="2309048"/>
              </a:lnTo>
              <a:lnTo>
                <a:pt x="5364928" y="2311145"/>
              </a:lnTo>
              <a:lnTo>
                <a:pt x="5339513" y="2312717"/>
              </a:lnTo>
              <a:lnTo>
                <a:pt x="5316981" y="2314289"/>
              </a:lnTo>
              <a:lnTo>
                <a:pt x="5298902" y="2315861"/>
              </a:lnTo>
              <a:lnTo>
                <a:pt x="5278990" y="2317171"/>
              </a:lnTo>
              <a:lnTo>
                <a:pt x="5256719" y="2319005"/>
              </a:lnTo>
              <a:lnTo>
                <a:pt x="5232353" y="2320839"/>
              </a:lnTo>
              <a:lnTo>
                <a:pt x="5207462" y="2322935"/>
              </a:lnTo>
              <a:lnTo>
                <a:pt x="5190432" y="2323983"/>
              </a:lnTo>
              <a:lnTo>
                <a:pt x="5173663" y="2325817"/>
              </a:lnTo>
              <a:lnTo>
                <a:pt x="5155847" y="2327127"/>
              </a:lnTo>
              <a:lnTo>
                <a:pt x="5137507" y="2329223"/>
              </a:lnTo>
              <a:lnTo>
                <a:pt x="5120476" y="2330533"/>
              </a:lnTo>
              <a:lnTo>
                <a:pt x="5100040" y="2332367"/>
              </a:lnTo>
              <a:lnTo>
                <a:pt x="5084582" y="2334201"/>
              </a:lnTo>
              <a:lnTo>
                <a:pt x="5067551" y="2335511"/>
              </a:lnTo>
              <a:lnTo>
                <a:pt x="5052355" y="2337607"/>
              </a:lnTo>
              <a:lnTo>
                <a:pt x="5038207" y="2338393"/>
              </a:lnTo>
              <a:lnTo>
                <a:pt x="5023272" y="2340227"/>
              </a:lnTo>
              <a:lnTo>
                <a:pt x="5003622" y="2342585"/>
              </a:lnTo>
              <a:lnTo>
                <a:pt x="4985543" y="2344157"/>
              </a:lnTo>
              <a:lnTo>
                <a:pt x="4963011" y="2346777"/>
              </a:lnTo>
              <a:lnTo>
                <a:pt x="4945719" y="2348873"/>
              </a:lnTo>
              <a:lnTo>
                <a:pt x="4922924" y="2351231"/>
              </a:lnTo>
              <a:lnTo>
                <a:pt x="4898557" y="2354113"/>
              </a:lnTo>
              <a:lnTo>
                <a:pt x="4882051" y="2356471"/>
              </a:lnTo>
              <a:lnTo>
                <a:pt x="4860305" y="2359092"/>
              </a:lnTo>
              <a:lnTo>
                <a:pt x="4839606" y="2361712"/>
              </a:lnTo>
              <a:lnTo>
                <a:pt x="4816026" y="2364594"/>
              </a:lnTo>
              <a:lnTo>
                <a:pt x="4785633" y="2368786"/>
              </a:lnTo>
              <a:lnTo>
                <a:pt x="4756812" y="2372716"/>
              </a:lnTo>
              <a:lnTo>
                <a:pt x="4728254" y="2376646"/>
              </a:lnTo>
              <a:lnTo>
                <a:pt x="4712271" y="2379266"/>
              </a:lnTo>
              <a:lnTo>
                <a:pt x="4688167" y="2382672"/>
              </a:lnTo>
              <a:lnTo>
                <a:pt x="4665110" y="2386078"/>
              </a:lnTo>
              <a:lnTo>
                <a:pt x="4640220" y="2390008"/>
              </a:lnTo>
              <a:lnTo>
                <a:pt x="4616377" y="2393414"/>
              </a:lnTo>
              <a:lnTo>
                <a:pt x="4592011" y="2397344"/>
              </a:lnTo>
              <a:lnTo>
                <a:pt x="4573408" y="2400226"/>
              </a:lnTo>
              <a:lnTo>
                <a:pt x="4556378" y="2402847"/>
              </a:lnTo>
              <a:lnTo>
                <a:pt x="4537776" y="2406253"/>
              </a:lnTo>
              <a:lnTo>
                <a:pt x="4518649" y="2409397"/>
              </a:lnTo>
              <a:lnTo>
                <a:pt x="4500309" y="2412279"/>
              </a:lnTo>
              <a:lnTo>
                <a:pt x="4482230" y="2415947"/>
              </a:lnTo>
              <a:lnTo>
                <a:pt x="4466510" y="2418043"/>
              </a:lnTo>
              <a:lnTo>
                <a:pt x="4454196" y="2420401"/>
              </a:lnTo>
              <a:lnTo>
                <a:pt x="4432973" y="2424331"/>
              </a:lnTo>
              <a:lnTo>
                <a:pt x="4410703" y="2428523"/>
              </a:lnTo>
              <a:lnTo>
                <a:pt x="4388956" y="2432453"/>
              </a:lnTo>
              <a:lnTo>
                <a:pt x="4372188" y="2435597"/>
              </a:lnTo>
              <a:lnTo>
                <a:pt x="3271124" y="2623339"/>
              </a:lnTo>
              <a:lnTo>
                <a:pt x="3104621" y="2646540"/>
              </a:lnTo>
              <a:lnTo>
                <a:pt x="2970915" y="2667848"/>
              </a:lnTo>
              <a:lnTo>
                <a:pt x="2860327" y="2683389"/>
              </a:lnTo>
              <a:lnTo>
                <a:pt x="2723849" y="2694307"/>
              </a:lnTo>
              <a:lnTo>
                <a:pt x="2561441" y="2710685"/>
              </a:lnTo>
              <a:lnTo>
                <a:pt x="2415410" y="2721603"/>
              </a:lnTo>
              <a:lnTo>
                <a:pt x="2299404" y="2724332"/>
              </a:lnTo>
              <a:lnTo>
                <a:pt x="2187492" y="2722968"/>
              </a:lnTo>
              <a:lnTo>
                <a:pt x="2057838" y="2728427"/>
              </a:lnTo>
              <a:lnTo>
                <a:pt x="1944562" y="2727062"/>
              </a:lnTo>
              <a:lnTo>
                <a:pt x="1808084" y="2721603"/>
              </a:lnTo>
              <a:lnTo>
                <a:pt x="1702996" y="2714779"/>
              </a:lnTo>
              <a:lnTo>
                <a:pt x="1581531" y="2701131"/>
              </a:lnTo>
              <a:lnTo>
                <a:pt x="1449148" y="2684754"/>
              </a:lnTo>
              <a:lnTo>
                <a:pt x="1312670" y="2662918"/>
              </a:lnTo>
              <a:lnTo>
                <a:pt x="1189841" y="2641081"/>
              </a:lnTo>
              <a:lnTo>
                <a:pt x="1080659" y="2616515"/>
              </a:lnTo>
              <a:lnTo>
                <a:pt x="987854" y="2594679"/>
              </a:lnTo>
              <a:lnTo>
                <a:pt x="882766" y="2567383"/>
              </a:lnTo>
              <a:lnTo>
                <a:pt x="800879" y="2545547"/>
              </a:lnTo>
              <a:lnTo>
                <a:pt x="688968" y="2510063"/>
              </a:lnTo>
              <a:lnTo>
                <a:pt x="601622" y="2478674"/>
              </a:lnTo>
              <a:lnTo>
                <a:pt x="500629" y="2440459"/>
              </a:lnTo>
              <a:lnTo>
                <a:pt x="405094" y="2399516"/>
              </a:lnTo>
              <a:lnTo>
                <a:pt x="315866" y="2344134"/>
              </a:lnTo>
              <a:lnTo>
                <a:pt x="226309" y="2276686"/>
              </a:lnTo>
              <a:lnTo>
                <a:pt x="149881" y="2208447"/>
              </a:lnTo>
              <a:lnTo>
                <a:pt x="87101" y="2140208"/>
              </a:lnTo>
              <a:lnTo>
                <a:pt x="40699" y="2081523"/>
              </a:lnTo>
              <a:lnTo>
                <a:pt x="0" y="2024976"/>
              </a:lnTo>
              <a:lnTo>
                <a:pt x="63626" y="2079932"/>
              </a:lnTo>
              <a:lnTo>
                <a:pt x="104844" y="2108818"/>
              </a:lnTo>
              <a:lnTo>
                <a:pt x="164894" y="2148397"/>
              </a:lnTo>
              <a:lnTo>
                <a:pt x="241321" y="2190705"/>
              </a:lnTo>
              <a:lnTo>
                <a:pt x="305466" y="2220730"/>
              </a:lnTo>
              <a:lnTo>
                <a:pt x="398270" y="2260309"/>
              </a:lnTo>
              <a:lnTo>
                <a:pt x="506088" y="2288969"/>
              </a:lnTo>
              <a:lnTo>
                <a:pt x="609811" y="2308076"/>
              </a:lnTo>
              <a:lnTo>
                <a:pt x="713534" y="2324453"/>
              </a:lnTo>
              <a:lnTo>
                <a:pt x="829540" y="2336736"/>
              </a:lnTo>
              <a:lnTo>
                <a:pt x="956464" y="2344925"/>
              </a:lnTo>
              <a:lnTo>
                <a:pt x="1083388" y="2353113"/>
              </a:lnTo>
              <a:lnTo>
                <a:pt x="1185746" y="2351749"/>
              </a:lnTo>
              <a:lnTo>
                <a:pt x="1278551" y="2355843"/>
              </a:lnTo>
              <a:lnTo>
                <a:pt x="1391827" y="2353113"/>
              </a:lnTo>
              <a:lnTo>
                <a:pt x="1484632" y="2347654"/>
              </a:lnTo>
              <a:lnTo>
                <a:pt x="1599398" y="2340065"/>
              </a:lnTo>
              <a:close/>
            </a:path>
          </a:pathLst>
        </a:custGeom>
        <a:noFill/>
        <a:ln>
          <a:noFill/>
        </a:ln>
      </xdr:spPr>
      <xdr:style>
        <a:lnRef idx="0">
          <a:scrgbClr r="0" g="0" b="0"/>
        </a:lnRef>
        <a:fillRef idx="0">
          <a:scrgbClr r="0" g="0" b="0"/>
        </a:fillRef>
        <a:effectRef idx="0">
          <a:scrgbClr r="0" g="0" b="0"/>
        </a:effectRef>
        <a:fontRef idx="minor"/>
      </xdr:style>
    </xdr:sp>
    <xdr:clientData/>
  </xdr:twoCellAnchor>
  <xdr:twoCellAnchor editAs="absolute">
    <xdr:from>
      <xdr:col>4</xdr:col>
      <xdr:colOff>82080</xdr:colOff>
      <xdr:row>17</xdr:row>
      <xdr:rowOff>43200</xdr:rowOff>
    </xdr:from>
    <xdr:to>
      <xdr:col>4</xdr:col>
      <xdr:colOff>179280</xdr:colOff>
      <xdr:row>17</xdr:row>
      <xdr:rowOff>131760</xdr:rowOff>
    </xdr:to>
    <xdr:sp macro="" textlink="">
      <xdr:nvSpPr>
        <xdr:cNvPr id="7" name="CustomShape 1">
          <a:extLst>
            <a:ext uri="{FF2B5EF4-FFF2-40B4-BE49-F238E27FC236}">
              <a16:creationId xmlns:a16="http://schemas.microsoft.com/office/drawing/2014/main" id="{00000000-0008-0000-0000-000007000000}"/>
            </a:ext>
          </a:extLst>
        </xdr:cNvPr>
        <xdr:cNvSpPr/>
      </xdr:nvSpPr>
      <xdr:spPr>
        <a:xfrm>
          <a:off x="7985160" y="6748560"/>
          <a:ext cx="97200" cy="885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absolute">
    <xdr:from>
      <xdr:col>4</xdr:col>
      <xdr:colOff>82080</xdr:colOff>
      <xdr:row>26</xdr:row>
      <xdr:rowOff>35640</xdr:rowOff>
    </xdr:from>
    <xdr:to>
      <xdr:col>4</xdr:col>
      <xdr:colOff>168480</xdr:colOff>
      <xdr:row>26</xdr:row>
      <xdr:rowOff>123840</xdr:rowOff>
    </xdr:to>
    <xdr:sp macro="" textlink="">
      <xdr:nvSpPr>
        <xdr:cNvPr id="8" name="CustomShape 1">
          <a:extLst>
            <a:ext uri="{FF2B5EF4-FFF2-40B4-BE49-F238E27FC236}">
              <a16:creationId xmlns:a16="http://schemas.microsoft.com/office/drawing/2014/main" id="{00000000-0008-0000-0000-000008000000}"/>
            </a:ext>
          </a:extLst>
        </xdr:cNvPr>
        <xdr:cNvSpPr/>
      </xdr:nvSpPr>
      <xdr:spPr>
        <a:xfrm>
          <a:off x="7985160" y="9430920"/>
          <a:ext cx="86400" cy="88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5"/>
  <sheetViews>
    <sheetView zoomScale="75" zoomScaleNormal="75" workbookViewId="0">
      <selection activeCell="C9" sqref="C9"/>
    </sheetView>
  </sheetViews>
  <sheetFormatPr baseColWidth="10" defaultColWidth="9.08984375" defaultRowHeight="14.5" x14ac:dyDescent="0.35"/>
  <cols>
    <col min="1" max="1" width="35.08984375" style="1" customWidth="1"/>
    <col min="2" max="2" width="36.36328125" style="1" customWidth="1"/>
    <col min="3" max="3" width="37.6328125" style="2" customWidth="1"/>
    <col min="4" max="4" width="2.90625" style="2" customWidth="1"/>
    <col min="5" max="5" width="7.453125" style="3" customWidth="1"/>
    <col min="6" max="6" width="3.90625" style="4" customWidth="1"/>
    <col min="7" max="7" width="2" style="1" customWidth="1"/>
    <col min="8" max="1025" width="8.90625" style="1" customWidth="1"/>
  </cols>
  <sheetData>
    <row r="1" spans="1:8" ht="30" customHeight="1" x14ac:dyDescent="0.35">
      <c r="A1" s="124" t="s">
        <v>0</v>
      </c>
      <c r="B1" s="124"/>
      <c r="C1" s="124"/>
      <c r="D1" s="124"/>
      <c r="E1" s="124"/>
      <c r="F1" s="124"/>
    </row>
    <row r="2" spans="1:8" s="5" customFormat="1" ht="120" customHeight="1" x14ac:dyDescent="0.35">
      <c r="A2" s="124"/>
      <c r="B2" s="124"/>
      <c r="C2" s="124"/>
      <c r="D2" s="124"/>
      <c r="E2" s="124"/>
      <c r="F2" s="124"/>
    </row>
    <row r="3" spans="1:8" s="7" customFormat="1" ht="30" customHeight="1" x14ac:dyDescent="0.35">
      <c r="A3" s="6" t="s">
        <v>1</v>
      </c>
      <c r="B3" s="125"/>
      <c r="C3" s="125"/>
      <c r="D3" s="125"/>
      <c r="E3" s="125"/>
      <c r="F3" s="125"/>
    </row>
    <row r="4" spans="1:8" s="7" customFormat="1" ht="30" customHeight="1" x14ac:dyDescent="0.35">
      <c r="A4" s="8" t="s">
        <v>2</v>
      </c>
      <c r="B4" s="126"/>
      <c r="C4" s="126"/>
      <c r="D4" s="126"/>
      <c r="E4" s="126"/>
      <c r="F4" s="126"/>
    </row>
    <row r="5" spans="1:8" s="10" customFormat="1" ht="30" customHeight="1" x14ac:dyDescent="0.35">
      <c r="A5" s="9" t="s">
        <v>3</v>
      </c>
      <c r="B5" s="127"/>
      <c r="C5" s="127"/>
      <c r="D5" s="127"/>
      <c r="E5" s="127"/>
      <c r="F5" s="127"/>
    </row>
    <row r="6" spans="1:8" s="10" customFormat="1" ht="30" customHeight="1" x14ac:dyDescent="0.35">
      <c r="A6" s="128"/>
      <c r="B6" s="128"/>
      <c r="C6" s="128"/>
      <c r="D6" s="128"/>
      <c r="E6" s="128"/>
      <c r="F6" s="128"/>
    </row>
    <row r="7" spans="1:8" s="10" customFormat="1" ht="30" customHeight="1" x14ac:dyDescent="0.35">
      <c r="A7" s="121" t="s">
        <v>4</v>
      </c>
      <c r="B7" s="121"/>
      <c r="C7" s="121"/>
      <c r="D7" s="121"/>
      <c r="E7" s="121"/>
      <c r="F7" s="121"/>
    </row>
    <row r="8" spans="1:8" s="10" customFormat="1" ht="11.4" customHeight="1" x14ac:dyDescent="0.35">
      <c r="A8" s="122"/>
      <c r="B8" s="122"/>
      <c r="C8" s="122"/>
      <c r="D8" s="122"/>
      <c r="E8" s="122"/>
      <c r="F8" s="122"/>
    </row>
    <row r="9" spans="1:8" s="10" customFormat="1" ht="30" customHeight="1" x14ac:dyDescent="0.35">
      <c r="A9" s="120" t="s">
        <v>5</v>
      </c>
      <c r="B9" s="120"/>
      <c r="C9" s="11" t="s">
        <v>6</v>
      </c>
      <c r="D9" s="12"/>
      <c r="E9" s="13">
        <f>VLOOKUP(C9,Val_Compétiteurs,2,0)</f>
        <v>1</v>
      </c>
      <c r="F9" s="14"/>
    </row>
    <row r="10" spans="1:8" s="15" customFormat="1" ht="25.25" customHeight="1" x14ac:dyDescent="0.35">
      <c r="A10" s="123"/>
      <c r="B10" s="123"/>
      <c r="C10" s="123"/>
      <c r="D10" s="123"/>
      <c r="E10" s="123"/>
      <c r="F10" s="123"/>
    </row>
    <row r="11" spans="1:8" s="17" customFormat="1" ht="25.25" customHeight="1" x14ac:dyDescent="0.35">
      <c r="A11" s="115" t="s">
        <v>7</v>
      </c>
      <c r="B11" s="115"/>
      <c r="C11" s="115"/>
      <c r="D11" s="115"/>
      <c r="E11" s="115"/>
      <c r="F11" s="115"/>
      <c r="G11" s="16"/>
      <c r="H11" s="16"/>
    </row>
    <row r="12" spans="1:8" s="17" customFormat="1" ht="10.25" customHeight="1" x14ac:dyDescent="0.35">
      <c r="A12" s="107"/>
      <c r="B12" s="107"/>
      <c r="C12" s="107"/>
      <c r="D12" s="107"/>
      <c r="E12" s="107"/>
      <c r="F12" s="107"/>
      <c r="G12" s="16"/>
      <c r="H12" s="16"/>
    </row>
    <row r="13" spans="1:8" s="17" customFormat="1" ht="25.25" customHeight="1" x14ac:dyDescent="0.35">
      <c r="A13" s="111" t="str">
        <f>Ponderations!A7</f>
        <v>Type de plan d'eau</v>
      </c>
      <c r="B13" s="111"/>
      <c r="C13" s="18" t="s">
        <v>8</v>
      </c>
      <c r="D13" s="119"/>
      <c r="E13" s="19">
        <f>VLOOKUP(C13,Val_Type_plan_d_eau,IF($E$9=1,3,2),0)</f>
        <v>4</v>
      </c>
      <c r="F13" s="118"/>
      <c r="G13" s="16"/>
      <c r="H13" s="16"/>
    </row>
    <row r="14" spans="1:8" s="17" customFormat="1" ht="25.25" customHeight="1" x14ac:dyDescent="0.35">
      <c r="A14" s="111" t="str">
        <f>Ponderations!A11</f>
        <v>Présence habituelle de courants (ou marées)</v>
      </c>
      <c r="B14" s="111"/>
      <c r="C14" s="18" t="s">
        <v>9</v>
      </c>
      <c r="D14" s="119"/>
      <c r="E14" s="19">
        <f>VLOOKUP(C14,Val_Courants_Marées,IF($E$9=1,3,2),0)</f>
        <v>4</v>
      </c>
      <c r="F14" s="118"/>
      <c r="G14" s="16"/>
      <c r="H14" s="16"/>
    </row>
    <row r="15" spans="1:8" s="17" customFormat="1" ht="25.25" customHeight="1" x14ac:dyDescent="0.35">
      <c r="A15" s="111" t="str">
        <f>Ponderations!A15</f>
        <v>Présence habituelle de vagues / de houle</v>
      </c>
      <c r="B15" s="111"/>
      <c r="C15" s="18" t="s">
        <v>10</v>
      </c>
      <c r="D15" s="119"/>
      <c r="E15" s="19">
        <f>VLOOKUP(C15,Val_Vagues_Houle,IF($E$9=1,3,2),0)</f>
        <v>4</v>
      </c>
      <c r="F15" s="118"/>
      <c r="G15" s="16"/>
      <c r="H15" s="16"/>
    </row>
    <row r="16" spans="1:8" s="17" customFormat="1" ht="25.25" customHeight="1" x14ac:dyDescent="0.35">
      <c r="A16" s="111" t="str">
        <f>Ponderations!A19</f>
        <v>Présence habituelle de vent</v>
      </c>
      <c r="B16" s="111"/>
      <c r="C16" s="18" t="s">
        <v>11</v>
      </c>
      <c r="D16" s="119"/>
      <c r="E16" s="19">
        <f>VLOOKUP(C16,Val_Forces_Vents,IF($E$9=1,3,2),0)</f>
        <v>0</v>
      </c>
      <c r="F16" s="118"/>
      <c r="G16" s="16"/>
      <c r="H16" s="16"/>
    </row>
    <row r="17" spans="1:9" s="17" customFormat="1" ht="25.25" customHeight="1" x14ac:dyDescent="0.35">
      <c r="A17" s="111" t="str">
        <f>Ponderations!A23</f>
        <v>Turbidité de l'eau</v>
      </c>
      <c r="B17" s="111"/>
      <c r="C17" s="18" t="s">
        <v>12</v>
      </c>
      <c r="D17" s="119"/>
      <c r="E17" s="19">
        <f>VLOOKUP(C17,Val_Turbidité_Eau,IF($E$9=1,3,2),0)</f>
        <v>0</v>
      </c>
      <c r="F17" s="118"/>
      <c r="G17" s="16"/>
      <c r="H17" s="16"/>
    </row>
    <row r="18" spans="1:9" s="17" customFormat="1" ht="25.25" customHeight="1" x14ac:dyDescent="0.35">
      <c r="A18" s="111" t="str">
        <f>Ponderations!A27</f>
        <v>Obstacle visuel (Île, avancée terrestre, méandres…)</v>
      </c>
      <c r="B18" s="111"/>
      <c r="C18" s="18" t="s">
        <v>13</v>
      </c>
      <c r="D18" s="119"/>
      <c r="E18" s="19">
        <f>VLOOKUP(C18,Val_Obstacle_Vue,IF($E$9=1,3,2),0)</f>
        <v>0</v>
      </c>
      <c r="F18" s="118"/>
      <c r="G18" s="16"/>
      <c r="H18" s="16"/>
    </row>
    <row r="19" spans="1:9" s="17" customFormat="1" ht="25.25" customHeight="1" x14ac:dyDescent="0.35">
      <c r="A19" s="111" t="str">
        <f>Ponderations!A30</f>
        <v>Température estimée de l'eau</v>
      </c>
      <c r="B19" s="111"/>
      <c r="C19" s="18" t="s">
        <v>14</v>
      </c>
      <c r="D19" s="119"/>
      <c r="E19" s="19">
        <f>VLOOKUP(C19,Val_Température_Eau,IF($E$9=1,3,2),0)</f>
        <v>3</v>
      </c>
      <c r="F19" s="118"/>
      <c r="G19" s="16"/>
      <c r="H19" s="16"/>
    </row>
    <row r="20" spans="1:9" s="17" customFormat="1" ht="25.25" customHeight="1" x14ac:dyDescent="0.35">
      <c r="A20" s="120" t="str">
        <f>Ponderations!A36</f>
        <v>Température estimée de l'air</v>
      </c>
      <c r="B20" s="120"/>
      <c r="C20" s="18" t="s">
        <v>15</v>
      </c>
      <c r="D20" s="119"/>
      <c r="E20" s="19">
        <f>VLOOKUP(C20,Val_Température_Air,IF($E$9=1,3,2),0)</f>
        <v>1</v>
      </c>
      <c r="F20" s="118"/>
      <c r="G20" s="16"/>
      <c r="H20" s="16"/>
    </row>
    <row r="21" spans="1:9" s="17" customFormat="1" ht="25.25" customHeight="1" x14ac:dyDescent="0.35">
      <c r="A21" s="111" t="str">
        <f>Ponderations!A40</f>
        <v>Température de l'eau non homogène (courants froids ou chauds)</v>
      </c>
      <c r="B21" s="111"/>
      <c r="C21" s="18" t="s">
        <v>13</v>
      </c>
      <c r="D21" s="119"/>
      <c r="E21" s="19">
        <f>VLOOKUP(C21,Val_Courants_Eau_Froide,IF($E$9=1,3,2),0)</f>
        <v>0</v>
      </c>
      <c r="F21" s="118"/>
      <c r="G21" s="16"/>
      <c r="H21" s="16"/>
    </row>
    <row r="22" spans="1:9" s="17" customFormat="1" ht="25.25" customHeight="1" x14ac:dyDescent="0.35">
      <c r="A22" s="107"/>
      <c r="B22" s="107"/>
      <c r="C22" s="107"/>
      <c r="D22" s="107"/>
      <c r="E22" s="107"/>
      <c r="F22" s="107"/>
      <c r="G22" s="16"/>
      <c r="H22" s="16"/>
    </row>
    <row r="23" spans="1:9" s="17" customFormat="1" ht="25.25" customHeight="1" x14ac:dyDescent="0.35">
      <c r="A23" s="115" t="s">
        <v>16</v>
      </c>
      <c r="B23" s="115"/>
      <c r="C23" s="115"/>
      <c r="D23" s="115"/>
      <c r="E23" s="115"/>
      <c r="F23" s="115"/>
      <c r="G23" s="16"/>
      <c r="H23" s="16"/>
    </row>
    <row r="24" spans="1:9" s="17" customFormat="1" ht="10.25" customHeight="1" x14ac:dyDescent="0.35">
      <c r="A24" s="107"/>
      <c r="B24" s="107"/>
      <c r="C24" s="107"/>
      <c r="D24" s="107"/>
      <c r="E24" s="107"/>
      <c r="F24" s="107"/>
      <c r="G24" s="16"/>
      <c r="H24" s="16"/>
    </row>
    <row r="25" spans="1:9" s="17" customFormat="1" ht="25.25" customHeight="1" x14ac:dyDescent="0.35">
      <c r="A25" s="111" t="str">
        <f>Ponderations!A46</f>
        <v>Délais de fin de course</v>
      </c>
      <c r="B25" s="111"/>
      <c r="C25" s="18" t="s">
        <v>17</v>
      </c>
      <c r="D25" s="117"/>
      <c r="E25" s="19">
        <f>VLOOKUP(C25,Val_Délais_fin_Course,IF($E$9=1,3,2),0)</f>
        <v>3</v>
      </c>
      <c r="F25" s="118"/>
      <c r="G25" s="16"/>
      <c r="H25" s="16"/>
    </row>
    <row r="26" spans="1:9" s="17" customFormat="1" ht="25.25" customHeight="1" x14ac:dyDescent="0.35">
      <c r="A26" s="111" t="str">
        <f>Ponderations!A50</f>
        <v>Surveillance depuis le bord</v>
      </c>
      <c r="B26" s="111"/>
      <c r="C26" s="18" t="s">
        <v>18</v>
      </c>
      <c r="D26" s="117"/>
      <c r="E26" s="19">
        <f>VLOOKUP(C26,Val_Surveillance_Bord,IF($E$9=1,3,2),0)</f>
        <v>0</v>
      </c>
      <c r="F26" s="118"/>
      <c r="G26" s="16"/>
      <c r="H26" s="16"/>
    </row>
    <row r="27" spans="1:9" s="17" customFormat="1" ht="25.25" customHeight="1" x14ac:dyDescent="0.35">
      <c r="A27" s="111" t="str">
        <f>Ponderations!A53</f>
        <v>Liaison radio indépendante pour les secours</v>
      </c>
      <c r="B27" s="111"/>
      <c r="C27" s="18" t="s">
        <v>18</v>
      </c>
      <c r="D27" s="117"/>
      <c r="E27" s="19">
        <f>VLOOKUP(C27,Val_Radio_Secours,IF($E$9=1,3,2),0)</f>
        <v>0</v>
      </c>
      <c r="F27" s="118"/>
      <c r="G27" s="16"/>
      <c r="H27" s="16"/>
    </row>
    <row r="28" spans="1:9" s="17" customFormat="1" ht="25.25" customHeight="1" x14ac:dyDescent="0.35">
      <c r="A28" s="111" t="str">
        <f>Ponderations!A56</f>
        <v>Interdiction de navigation</v>
      </c>
      <c r="B28" s="111"/>
      <c r="C28" s="18" t="s">
        <v>18</v>
      </c>
      <c r="D28" s="117"/>
      <c r="E28" s="19">
        <f>VLOOKUP(C28,Val_Interdiction_Navigation,IF($E$9=1,3,2),0)</f>
        <v>0</v>
      </c>
      <c r="F28" s="118"/>
      <c r="G28" s="16"/>
      <c r="H28" s="16"/>
    </row>
    <row r="29" spans="1:9" s="17" customFormat="1" ht="25.25" customHeight="1" x14ac:dyDescent="0.35">
      <c r="A29" s="111" t="str">
        <f>Ponderations!A59</f>
        <v>Nombre estimé de nageurs simultanément dans l'eau</v>
      </c>
      <c r="B29" s="111"/>
      <c r="C29" s="18" t="s">
        <v>19</v>
      </c>
      <c r="D29" s="117"/>
      <c r="E29" s="19">
        <f>VLOOKUP(C29,Val_Nombre_Nageurs,IF($E$9=1,3,2),0)</f>
        <v>2</v>
      </c>
      <c r="F29" s="118"/>
      <c r="G29" s="16"/>
      <c r="H29" s="16"/>
    </row>
    <row r="30" spans="1:9" s="17" customFormat="1" ht="25.25" customHeight="1" x14ac:dyDescent="0.35">
      <c r="A30" s="111" t="str">
        <f>Ponderations!A63</f>
        <v>Epreuves simultanées (éparpillement des nageurs)</v>
      </c>
      <c r="B30" s="111"/>
      <c r="C30" s="18" t="s">
        <v>13</v>
      </c>
      <c r="D30" s="117"/>
      <c r="E30" s="19">
        <f>VLOOKUP(C30,Val_Simultanéité_Epreuves,IF($E$9=1,3,2),0)</f>
        <v>0</v>
      </c>
      <c r="F30" s="118"/>
      <c r="G30" s="16"/>
      <c r="H30" s="16"/>
      <c r="I30" s="16"/>
    </row>
    <row r="31" spans="1:9" s="17" customFormat="1" ht="25.25" customHeight="1" x14ac:dyDescent="0.35">
      <c r="A31" s="107"/>
      <c r="B31" s="107"/>
      <c r="C31" s="107"/>
      <c r="D31" s="107"/>
      <c r="E31" s="107"/>
      <c r="F31" s="107"/>
      <c r="G31" s="16"/>
      <c r="H31" s="16"/>
      <c r="I31" s="16"/>
    </row>
    <row r="32" spans="1:9" s="21" customFormat="1" ht="25.25" customHeight="1" x14ac:dyDescent="0.35">
      <c r="A32" s="115" t="s">
        <v>20</v>
      </c>
      <c r="B32" s="115"/>
      <c r="C32" s="115"/>
      <c r="D32" s="115"/>
      <c r="E32" s="115"/>
      <c r="F32" s="115"/>
      <c r="G32" s="20"/>
      <c r="H32" s="20"/>
      <c r="I32" s="20"/>
    </row>
    <row r="33" spans="1:9" s="21" customFormat="1" ht="10.25" customHeight="1" x14ac:dyDescent="0.35">
      <c r="A33" s="116"/>
      <c r="B33" s="116"/>
      <c r="C33" s="116"/>
      <c r="D33" s="116"/>
      <c r="E33" s="116"/>
      <c r="F33" s="116"/>
      <c r="G33" s="20"/>
      <c r="H33" s="20"/>
      <c r="I33" s="20"/>
    </row>
    <row r="34" spans="1:9" s="17" customFormat="1" ht="25.25" customHeight="1" x14ac:dyDescent="0.35">
      <c r="A34" s="111" t="str">
        <f>Ponderations!A68</f>
        <v>Type de parcours</v>
      </c>
      <c r="B34" s="111"/>
      <c r="C34" s="18" t="s">
        <v>21</v>
      </c>
      <c r="D34" s="22"/>
      <c r="E34" s="19">
        <f>VLOOKUP(C34,Val_Type_Parcours,IF($E$9=1,3,2),0)</f>
        <v>2</v>
      </c>
      <c r="F34" s="23"/>
      <c r="G34" s="16"/>
      <c r="H34" s="16"/>
      <c r="I34" s="16"/>
    </row>
    <row r="35" spans="1:9" s="17" customFormat="1" ht="25.25" customHeight="1" x14ac:dyDescent="0.35">
      <c r="A35" s="111" t="str">
        <f>Ponderations!A72</f>
        <v>Longueur de la boucle ou du parcours (en mètres)</v>
      </c>
      <c r="B35" s="111"/>
      <c r="C35" s="18" t="s">
        <v>22</v>
      </c>
      <c r="D35" s="22"/>
      <c r="E35" s="19">
        <f>VLOOKUP(C35,Val_Longueur_Parcours,IF($E$9=1,3,2),0)</f>
        <v>2</v>
      </c>
      <c r="F35" s="23"/>
      <c r="G35" s="16"/>
      <c r="H35" s="16"/>
      <c r="I35" s="16"/>
    </row>
    <row r="36" spans="1:9" s="17" customFormat="1" ht="25.25" customHeight="1" x14ac:dyDescent="0.35">
      <c r="A36" s="111" t="str">
        <f>Ponderations!A77</f>
        <v>Distance poste de secours - point le plus éloigné de la course (en mètres)</v>
      </c>
      <c r="B36" s="111"/>
      <c r="C36" s="18" t="s">
        <v>23</v>
      </c>
      <c r="D36" s="22"/>
      <c r="E36" s="19">
        <f>VLOOKUP(C36,Val_Distance_Secours_Course,IF($E$9=1,3,2),0)</f>
        <v>2</v>
      </c>
      <c r="F36" s="23"/>
      <c r="G36" s="16"/>
      <c r="H36" s="16"/>
      <c r="I36" s="16"/>
    </row>
    <row r="37" spans="1:9" s="17" customFormat="1" ht="25.25" customHeight="1" x14ac:dyDescent="0.35">
      <c r="A37" s="107"/>
      <c r="B37" s="107"/>
      <c r="C37" s="107"/>
      <c r="D37" s="107"/>
      <c r="E37" s="107"/>
      <c r="F37" s="107"/>
      <c r="G37" s="16"/>
      <c r="H37" s="16"/>
      <c r="I37" s="16"/>
    </row>
    <row r="38" spans="1:9" s="17" customFormat="1" ht="10.25" customHeight="1" x14ac:dyDescent="0.35">
      <c r="A38" s="112"/>
      <c r="B38" s="112"/>
      <c r="C38" s="112"/>
      <c r="D38" s="112"/>
      <c r="E38" s="112"/>
      <c r="F38" s="112"/>
      <c r="G38" s="16"/>
      <c r="H38" s="16"/>
      <c r="I38" s="16"/>
    </row>
    <row r="39" spans="1:9" s="17" customFormat="1" ht="25.25" customHeight="1" x14ac:dyDescent="0.4">
      <c r="A39" s="113"/>
      <c r="B39" s="113"/>
      <c r="C39" s="24" t="s">
        <v>24</v>
      </c>
      <c r="D39" s="24"/>
      <c r="E39" s="25">
        <f>SUM(E13:E36)</f>
        <v>27</v>
      </c>
      <c r="F39" s="26"/>
      <c r="G39" s="16"/>
      <c r="H39" s="16"/>
      <c r="I39" s="16"/>
    </row>
    <row r="40" spans="1:9" s="17" customFormat="1" ht="10.25" customHeight="1" x14ac:dyDescent="0.4">
      <c r="A40" s="114"/>
      <c r="B40" s="114"/>
      <c r="C40" s="114"/>
      <c r="D40" s="114"/>
      <c r="E40" s="114"/>
      <c r="F40" s="114"/>
      <c r="G40" s="16"/>
      <c r="H40" s="16"/>
      <c r="I40" s="16"/>
    </row>
    <row r="41" spans="1:9" s="17" customFormat="1" ht="10.25" customHeight="1" x14ac:dyDescent="0.35">
      <c r="A41" s="107"/>
      <c r="B41" s="107"/>
      <c r="C41" s="107"/>
      <c r="D41" s="107"/>
      <c r="E41" s="107"/>
      <c r="F41" s="107"/>
      <c r="G41" s="16"/>
      <c r="H41" s="16"/>
      <c r="I41" s="16"/>
    </row>
    <row r="42" spans="1:9" s="17" customFormat="1" ht="25.25" customHeight="1" x14ac:dyDescent="0.4">
      <c r="A42" s="108" t="str">
        <f>Ponderations!A83</f>
        <v>Dispositif d'Organisation des Secours à mettre en place :</v>
      </c>
      <c r="B42" s="108"/>
      <c r="C42" s="108"/>
      <c r="D42" s="108"/>
      <c r="E42" s="108"/>
      <c r="F42" s="108"/>
      <c r="G42" s="16"/>
      <c r="H42" s="16"/>
      <c r="I42" s="16"/>
    </row>
    <row r="43" spans="1:9" s="17" customFormat="1" ht="10.25" customHeight="1" x14ac:dyDescent="0.4">
      <c r="A43" s="108"/>
      <c r="B43" s="108"/>
      <c r="C43" s="108"/>
      <c r="D43" s="108"/>
      <c r="E43" s="108"/>
      <c r="F43" s="108"/>
      <c r="G43" s="16"/>
      <c r="H43" s="16"/>
      <c r="I43" s="16"/>
    </row>
    <row r="44" spans="1:9" s="17" customFormat="1" ht="25.25" customHeight="1" x14ac:dyDescent="0.35">
      <c r="A44" s="109" t="str">
        <f>IF($E$39&gt;Ponderations!L83,Ponderations!B85,IF($E$39&gt;Ponderations!I83,Ponderations!B84,Ponderations!B83))</f>
        <v>Dispositif d'Organisation des Secours
Moyenne Envergure (DOS-ME)</v>
      </c>
      <c r="B44" s="109"/>
      <c r="C44" s="109"/>
      <c r="D44" s="109"/>
      <c r="E44" s="109"/>
      <c r="F44" s="109"/>
      <c r="G44" s="16"/>
      <c r="H44" s="16"/>
      <c r="I44" s="16"/>
    </row>
    <row r="45" spans="1:9" s="17" customFormat="1" ht="10.25" customHeight="1" x14ac:dyDescent="0.35">
      <c r="A45" s="110"/>
      <c r="B45" s="110"/>
      <c r="C45" s="110"/>
      <c r="D45" s="110"/>
      <c r="E45" s="110"/>
      <c r="F45" s="110"/>
    </row>
  </sheetData>
  <sheetProtection sheet="1" objects="1" scenarios="1" selectLockedCells="1"/>
  <mergeCells count="48">
    <mergeCell ref="A1:F2"/>
    <mergeCell ref="B3:F3"/>
    <mergeCell ref="B4:F4"/>
    <mergeCell ref="B5:F5"/>
    <mergeCell ref="A6:F6"/>
    <mergeCell ref="A7:F7"/>
    <mergeCell ref="A8:F8"/>
    <mergeCell ref="A9:B9"/>
    <mergeCell ref="A10:F10"/>
    <mergeCell ref="A11:F11"/>
    <mergeCell ref="A12:F12"/>
    <mergeCell ref="A13:B13"/>
    <mergeCell ref="D13:D21"/>
    <mergeCell ref="F13:F21"/>
    <mergeCell ref="A14:B14"/>
    <mergeCell ref="A15:B15"/>
    <mergeCell ref="A16:B16"/>
    <mergeCell ref="A17:B17"/>
    <mergeCell ref="A18:B18"/>
    <mergeCell ref="A19:B19"/>
    <mergeCell ref="A20:B20"/>
    <mergeCell ref="A21:B21"/>
    <mergeCell ref="A22:F22"/>
    <mergeCell ref="A23:F23"/>
    <mergeCell ref="A24:F24"/>
    <mergeCell ref="A25:B25"/>
    <mergeCell ref="D25:D30"/>
    <mergeCell ref="F25:F30"/>
    <mergeCell ref="A26:B26"/>
    <mergeCell ref="A27:B27"/>
    <mergeCell ref="A28:B28"/>
    <mergeCell ref="A29:B29"/>
    <mergeCell ref="A30:B30"/>
    <mergeCell ref="A31:F31"/>
    <mergeCell ref="A32:F32"/>
    <mergeCell ref="A33:F33"/>
    <mergeCell ref="A34:B34"/>
    <mergeCell ref="A35:B35"/>
    <mergeCell ref="A36:B36"/>
    <mergeCell ref="A37:F37"/>
    <mergeCell ref="A38:F38"/>
    <mergeCell ref="A39:B39"/>
    <mergeCell ref="A40:F40"/>
    <mergeCell ref="A41:F41"/>
    <mergeCell ref="A42:F42"/>
    <mergeCell ref="A43:F43"/>
    <mergeCell ref="A44:F44"/>
    <mergeCell ref="A45:F45"/>
  </mergeCells>
  <dataValidations count="33">
    <dataValidation type="list" allowBlank="1" showErrorMessage="1" sqref="D16">
      <formula1>force_vent</formula1>
      <formula2>0</formula2>
    </dataValidation>
    <dataValidation type="list" allowBlank="1" showErrorMessage="1" sqref="D21">
      <formula1>température</formula1>
      <formula2>0</formula2>
    </dataValidation>
    <dataValidation type="list" allowBlank="1" showErrorMessage="1" sqref="D18">
      <formula1>obstacle</formula1>
      <formula2>0</formula2>
    </dataValidation>
    <dataValidation type="list" allowBlank="1" showErrorMessage="1" sqref="D15">
      <formula1>vagues</formula1>
      <formula2>0</formula2>
    </dataValidation>
    <dataValidation type="whole" allowBlank="1" showErrorMessage="1" sqref="D19:D20">
      <formula1>16</formula1>
      <formula2>36</formula2>
    </dataValidation>
    <dataValidation type="list" allowBlank="1" showErrorMessage="1" sqref="D13">
      <formula1>plan_d_eau</formula1>
      <formula2>0</formula2>
    </dataValidation>
    <dataValidation type="list" allowBlank="1" showErrorMessage="1" sqref="D14">
      <formula1>courant</formula1>
      <formula2>0</formula2>
    </dataValidation>
    <dataValidation type="list" allowBlank="1" showErrorMessage="1" sqref="D17">
      <formula1>turbidité</formula1>
      <formula2>0</formula2>
    </dataValidation>
    <dataValidation type="list" allowBlank="1" showErrorMessage="1" sqref="D30">
      <formula1>simultanées</formula1>
      <formula2>0</formula2>
    </dataValidation>
    <dataValidation type="list" allowBlank="1" showErrorMessage="1" sqref="D28">
      <formula1>navigation</formula1>
      <formula2>0</formula2>
    </dataValidation>
    <dataValidation type="list" allowBlank="1" showErrorMessage="1" sqref="D27">
      <formula1>radio</formula1>
      <formula2>0</formula2>
    </dataValidation>
    <dataValidation type="list" allowBlank="1" showErrorMessage="1" sqref="D26">
      <formula1>surveillance</formula1>
      <formula2>0</formula2>
    </dataValidation>
    <dataValidation type="whole" allowBlank="1" showErrorMessage="1" sqref="D25">
      <formula1>0</formula1>
      <formula2>100</formula2>
    </dataValidation>
    <dataValidation type="list" allowBlank="1" showErrorMessage="1" sqref="D34">
      <formula1>parcours</formula1>
      <formula2>0</formula2>
    </dataValidation>
    <dataValidation type="list" allowBlank="1" showErrorMessage="1" sqref="C13">
      <formula1>Type_plan_d_eau</formula1>
      <formula2>0</formula2>
    </dataValidation>
    <dataValidation type="list" allowBlank="1" showErrorMessage="1" sqref="C14">
      <formula1>Courants_Marées</formula1>
      <formula2>0</formula2>
    </dataValidation>
    <dataValidation type="list" allowBlank="1" showErrorMessage="1" sqref="C15">
      <formula1>Vagues_Houle</formula1>
      <formula2>0</formula2>
    </dataValidation>
    <dataValidation type="list" allowBlank="1" showErrorMessage="1" sqref="C16">
      <formula1>Forces_Vents</formula1>
      <formula2>0</formula2>
    </dataValidation>
    <dataValidation type="list" allowBlank="1" showErrorMessage="1" sqref="C17">
      <formula1>Turbidité_Eau</formula1>
      <formula2>0</formula2>
    </dataValidation>
    <dataValidation type="list" allowBlank="1" showErrorMessage="1" sqref="C18">
      <formula1>Obstacle_Vue</formula1>
      <formula2>0</formula2>
    </dataValidation>
    <dataValidation type="list" allowBlank="1" showErrorMessage="1" sqref="C21">
      <formula1>Courants_Eau_Froide</formula1>
      <formula2>0</formula2>
    </dataValidation>
    <dataValidation type="list" allowBlank="1" showErrorMessage="1" sqref="C26">
      <formula1>Surveillance_Bord</formula1>
      <formula2>0</formula2>
    </dataValidation>
    <dataValidation type="list" allowBlank="1" showErrorMessage="1" sqref="C27">
      <formula1>Radio_Secours</formula1>
      <formula2>0</formula2>
    </dataValidation>
    <dataValidation type="list" allowBlank="1" showErrorMessage="1" sqref="C28">
      <formula1>Interdiction_Navigation</formula1>
      <formula2>0</formula2>
    </dataValidation>
    <dataValidation type="list" allowBlank="1" showErrorMessage="1" sqref="C30">
      <formula1>Simultanéité_Epreuves</formula1>
      <formula2>0</formula2>
    </dataValidation>
    <dataValidation type="list" allowBlank="1" showErrorMessage="1" sqref="C34">
      <formula1>Type_Parcours</formula1>
      <formula2>0</formula2>
    </dataValidation>
    <dataValidation type="list" allowBlank="1" showErrorMessage="1" sqref="C25">
      <formula1>Délais_fin_Course</formula1>
      <formula2>0</formula2>
    </dataValidation>
    <dataValidation type="list" allowBlank="1" showErrorMessage="1" sqref="C19">
      <formula1>Température_Eau</formula1>
      <formula2>0</formula2>
    </dataValidation>
    <dataValidation type="list" allowBlank="1" showErrorMessage="1" sqref="C20">
      <formula1>Température_Air</formula1>
      <formula2>0</formula2>
    </dataValidation>
    <dataValidation type="list" allowBlank="1" showInputMessage="1" showErrorMessage="1" sqref="C35">
      <formula1>Longueur_Parcours</formula1>
      <formula2>0</formula2>
    </dataValidation>
    <dataValidation type="list" allowBlank="1" showInputMessage="1" showErrorMessage="1" sqref="C36">
      <formula1>Distance_Secours_Course</formula1>
      <formula2>0</formula2>
    </dataValidation>
    <dataValidation type="list" allowBlank="1" showInputMessage="1" showErrorMessage="1" sqref="C29">
      <formula1>Nombre_Nageurs</formula1>
      <formula2>0</formula2>
    </dataValidation>
    <dataValidation type="list" allowBlank="1" showInputMessage="1" showErrorMessage="1" sqref="C9">
      <formula1>Compétiteurs</formula1>
      <formula2>0</formula2>
    </dataValidation>
  </dataValidations>
  <pageMargins left="0.70833333333333304" right="0.70833333333333304" top="0.74791666666666701" bottom="0.74791666666666701" header="0.51180555555555496" footer="0.51180555555555496"/>
  <pageSetup paperSize="9" firstPageNumber="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85"/>
  <sheetViews>
    <sheetView zoomScale="75" zoomScaleNormal="75" workbookViewId="0">
      <selection activeCell="B4" sqref="B4"/>
    </sheetView>
  </sheetViews>
  <sheetFormatPr baseColWidth="10" defaultColWidth="9.08984375" defaultRowHeight="15.5" x14ac:dyDescent="0.35"/>
  <cols>
    <col min="1" max="1" width="62.08984375" style="61" customWidth="1"/>
    <col min="2" max="2" width="42.453125" style="63" customWidth="1"/>
    <col min="3" max="3" width="3.36328125" style="64" customWidth="1"/>
    <col min="4" max="4" width="3.36328125" style="65" customWidth="1"/>
    <col min="5" max="5" width="14.08984375" style="63" customWidth="1"/>
    <col min="6" max="6" width="11" style="66" customWidth="1"/>
    <col min="7" max="7" width="2.90625" style="66" customWidth="1"/>
    <col min="8" max="8" width="6.36328125" style="63" customWidth="1"/>
    <col min="9" max="9" width="9" style="66" customWidth="1"/>
    <col min="10" max="10" width="2.90625" style="66" customWidth="1"/>
    <col min="11" max="11" width="3.90625" style="63" customWidth="1"/>
    <col min="12" max="12" width="7.90625" style="66" customWidth="1"/>
    <col min="13" max="13" width="6.54296875" style="66" customWidth="1"/>
    <col min="14" max="14" width="3" style="61" customWidth="1"/>
    <col min="15" max="1025" width="11" style="61" customWidth="1"/>
  </cols>
  <sheetData>
    <row r="1" spans="1:12" x14ac:dyDescent="0.35">
      <c r="B1" s="67" t="s">
        <v>63</v>
      </c>
      <c r="C1" s="68" t="s">
        <v>64</v>
      </c>
      <c r="D1" s="69"/>
      <c r="E1" s="67"/>
      <c r="F1" s="70" t="s">
        <v>65</v>
      </c>
      <c r="G1" s="71">
        <f>SUM(C9,C13,C17,C21,C25,C28,C33,C38,C41,C48,C51,C54,C57,C61,C64,C70,C75,C80)</f>
        <v>50</v>
      </c>
      <c r="H1" s="71">
        <f>SUM(D9,D13,D17,D21,D25,D28,D33,D38,D41,D48,D51,D54,D57,D61,D64,D70,D75,D80)</f>
        <v>52</v>
      </c>
      <c r="I1" s="70"/>
      <c r="J1" s="70"/>
      <c r="K1" s="67"/>
      <c r="L1" s="70"/>
    </row>
    <row r="2" spans="1:12" x14ac:dyDescent="0.35">
      <c r="A2" s="72" t="s">
        <v>66</v>
      </c>
      <c r="B2" s="67"/>
      <c r="C2" s="68"/>
      <c r="D2" s="69"/>
      <c r="E2" s="67"/>
      <c r="F2" s="70"/>
      <c r="G2" s="71"/>
      <c r="H2" s="71"/>
      <c r="I2" s="70"/>
      <c r="J2" s="70"/>
      <c r="K2" s="67"/>
      <c r="L2" s="70"/>
    </row>
    <row r="3" spans="1:12" x14ac:dyDescent="0.35">
      <c r="A3" s="61" t="s">
        <v>67</v>
      </c>
      <c r="B3" s="67" t="s">
        <v>6</v>
      </c>
      <c r="C3" s="69">
        <v>1</v>
      </c>
      <c r="D3" s="69">
        <v>1</v>
      </c>
      <c r="E3" s="67"/>
      <c r="F3" s="70"/>
      <c r="G3" s="71"/>
      <c r="H3" s="71"/>
      <c r="I3" s="70"/>
      <c r="J3" s="70"/>
      <c r="K3" s="67"/>
      <c r="L3" s="70"/>
    </row>
    <row r="4" spans="1:12" x14ac:dyDescent="0.35">
      <c r="B4" s="67" t="s">
        <v>68</v>
      </c>
      <c r="C4" s="69">
        <v>2</v>
      </c>
      <c r="D4" s="69">
        <v>2</v>
      </c>
      <c r="E4" s="67"/>
      <c r="F4" s="70"/>
      <c r="G4" s="71"/>
      <c r="H4" s="71"/>
      <c r="I4" s="70"/>
      <c r="J4" s="70"/>
      <c r="K4" s="67"/>
      <c r="L4" s="70"/>
    </row>
    <row r="5" spans="1:12" x14ac:dyDescent="0.35">
      <c r="B5" s="67"/>
      <c r="C5" s="68"/>
      <c r="D5" s="69"/>
      <c r="E5" s="67"/>
      <c r="F5" s="70"/>
      <c r="G5" s="71"/>
      <c r="H5" s="71"/>
      <c r="I5" s="70"/>
      <c r="J5" s="70"/>
      <c r="K5" s="67"/>
      <c r="L5" s="70"/>
    </row>
    <row r="6" spans="1:12" x14ac:dyDescent="0.35">
      <c r="A6" s="73" t="s">
        <v>7</v>
      </c>
      <c r="B6" s="67"/>
      <c r="E6" s="67"/>
      <c r="F6" s="70" t="s">
        <v>69</v>
      </c>
      <c r="G6" s="61">
        <f>SUM(C7,C11,C15,C19,C23,C27,C30,C36,C40,C46,C50,C53,C56,C59,C63,C68,C72,C77)</f>
        <v>0</v>
      </c>
      <c r="H6" s="61">
        <f>SUM(D7,D11,D15,D19,D23,D27,D30,D36,D40,D46,D50,D53,D56,D59,D63,D68,D72,D77)</f>
        <v>0</v>
      </c>
      <c r="I6" s="70"/>
      <c r="J6" s="70"/>
      <c r="K6" s="67"/>
      <c r="L6" s="70"/>
    </row>
    <row r="7" spans="1:12" x14ac:dyDescent="0.35">
      <c r="A7" s="70" t="s">
        <v>70</v>
      </c>
      <c r="B7" s="67" t="s">
        <v>71</v>
      </c>
      <c r="C7" s="74">
        <v>0</v>
      </c>
      <c r="D7" s="65">
        <v>0</v>
      </c>
      <c r="E7" s="67"/>
      <c r="F7" s="70"/>
      <c r="G7" s="70"/>
      <c r="H7" s="67"/>
      <c r="I7" s="70"/>
      <c r="J7" s="70"/>
      <c r="K7" s="67"/>
      <c r="L7" s="70"/>
    </row>
    <row r="8" spans="1:12" x14ac:dyDescent="0.35">
      <c r="A8" s="70"/>
      <c r="B8" s="67" t="s">
        <v>72</v>
      </c>
      <c r="C8" s="74">
        <v>2</v>
      </c>
      <c r="D8" s="65">
        <v>2</v>
      </c>
      <c r="E8" s="67"/>
      <c r="F8" s="70"/>
      <c r="G8" s="70"/>
      <c r="H8" s="67"/>
      <c r="I8" s="70"/>
      <c r="J8" s="70"/>
      <c r="K8" s="67"/>
      <c r="L8" s="70"/>
    </row>
    <row r="9" spans="1:12" x14ac:dyDescent="0.35">
      <c r="A9" s="70"/>
      <c r="B9" s="67" t="s">
        <v>8</v>
      </c>
      <c r="C9" s="74">
        <v>4</v>
      </c>
      <c r="D9" s="65">
        <v>4</v>
      </c>
      <c r="E9" s="67"/>
      <c r="F9" s="70"/>
      <c r="G9" s="70"/>
      <c r="H9" s="67"/>
      <c r="I9" s="70"/>
      <c r="J9" s="70"/>
      <c r="K9" s="67"/>
      <c r="L9" s="70"/>
    </row>
    <row r="10" spans="1:12" x14ac:dyDescent="0.35">
      <c r="A10" s="70"/>
      <c r="B10" s="67"/>
      <c r="E10" s="67"/>
      <c r="F10" s="70"/>
      <c r="G10" s="70"/>
      <c r="H10" s="67"/>
      <c r="I10" s="70"/>
      <c r="J10" s="70"/>
      <c r="K10" s="67"/>
      <c r="L10" s="70"/>
    </row>
    <row r="11" spans="1:12" x14ac:dyDescent="0.35">
      <c r="A11" s="70" t="s">
        <v>73</v>
      </c>
      <c r="B11" s="67" t="s">
        <v>13</v>
      </c>
      <c r="C11" s="64">
        <v>0</v>
      </c>
      <c r="D11" s="65">
        <v>0</v>
      </c>
      <c r="E11" s="67"/>
      <c r="F11" s="70"/>
      <c r="G11" s="70"/>
      <c r="H11" s="67"/>
      <c r="I11" s="70"/>
      <c r="J11" s="70"/>
      <c r="K11" s="67"/>
      <c r="L11" s="70"/>
    </row>
    <row r="12" spans="1:12" x14ac:dyDescent="0.35">
      <c r="A12" s="70"/>
      <c r="B12" s="67" t="s">
        <v>74</v>
      </c>
      <c r="C12" s="64">
        <v>2</v>
      </c>
      <c r="D12" s="65">
        <v>2</v>
      </c>
      <c r="E12" s="67"/>
      <c r="F12" s="70"/>
      <c r="G12" s="70"/>
      <c r="H12" s="67"/>
      <c r="I12" s="70"/>
      <c r="J12" s="70"/>
      <c r="K12" s="67"/>
      <c r="L12" s="70"/>
    </row>
    <row r="13" spans="1:12" x14ac:dyDescent="0.35">
      <c r="A13" s="70"/>
      <c r="B13" s="67" t="s">
        <v>9</v>
      </c>
      <c r="C13" s="64">
        <v>4</v>
      </c>
      <c r="D13" s="65">
        <v>4</v>
      </c>
      <c r="E13" s="67"/>
      <c r="F13" s="70"/>
      <c r="G13" s="70"/>
      <c r="H13" s="67"/>
      <c r="I13" s="70"/>
      <c r="J13" s="70"/>
      <c r="K13" s="67"/>
      <c r="L13" s="70"/>
    </row>
    <row r="14" spans="1:12" x14ac:dyDescent="0.35">
      <c r="A14" s="70"/>
      <c r="B14" s="67"/>
      <c r="E14" s="67"/>
      <c r="F14" s="70"/>
      <c r="G14" s="70"/>
      <c r="H14" s="67"/>
      <c r="I14" s="70"/>
      <c r="J14" s="70"/>
      <c r="K14" s="67"/>
      <c r="L14" s="70"/>
    </row>
    <row r="15" spans="1:12" x14ac:dyDescent="0.35">
      <c r="A15" s="70" t="s">
        <v>75</v>
      </c>
      <c r="B15" s="67" t="s">
        <v>13</v>
      </c>
      <c r="C15" s="64">
        <v>0</v>
      </c>
      <c r="D15" s="65">
        <v>0</v>
      </c>
      <c r="E15" s="67"/>
      <c r="F15" s="70"/>
      <c r="G15" s="70"/>
      <c r="H15" s="67"/>
      <c r="I15" s="70"/>
      <c r="J15" s="70"/>
      <c r="K15" s="67"/>
      <c r="L15" s="70"/>
    </row>
    <row r="16" spans="1:12" x14ac:dyDescent="0.35">
      <c r="A16" s="70"/>
      <c r="B16" s="67" t="s">
        <v>74</v>
      </c>
      <c r="C16" s="64">
        <v>2</v>
      </c>
      <c r="D16" s="65">
        <v>2</v>
      </c>
      <c r="E16" s="67"/>
      <c r="F16" s="70"/>
      <c r="G16" s="70"/>
      <c r="H16" s="67"/>
      <c r="I16" s="70"/>
      <c r="J16" s="70"/>
      <c r="K16" s="67"/>
      <c r="L16" s="70"/>
    </row>
    <row r="17" spans="1:12" x14ac:dyDescent="0.35">
      <c r="A17" s="70"/>
      <c r="B17" s="67" t="s">
        <v>10</v>
      </c>
      <c r="C17" s="64">
        <v>4</v>
      </c>
      <c r="D17" s="65">
        <v>4</v>
      </c>
      <c r="E17" s="67"/>
      <c r="F17" s="70"/>
      <c r="G17" s="70"/>
      <c r="H17" s="67"/>
      <c r="I17" s="70"/>
      <c r="J17" s="70"/>
      <c r="K17" s="67"/>
      <c r="L17" s="70"/>
    </row>
    <row r="18" spans="1:12" x14ac:dyDescent="0.35">
      <c r="A18" s="70"/>
      <c r="B18" s="67"/>
      <c r="E18" s="67"/>
      <c r="F18" s="70"/>
      <c r="G18" s="70"/>
      <c r="H18" s="67"/>
      <c r="I18" s="70"/>
      <c r="J18" s="70"/>
      <c r="K18" s="67"/>
      <c r="L18" s="70"/>
    </row>
    <row r="19" spans="1:12" x14ac:dyDescent="0.35">
      <c r="A19" s="70" t="s">
        <v>76</v>
      </c>
      <c r="B19" s="67" t="s">
        <v>11</v>
      </c>
      <c r="C19" s="64">
        <v>0</v>
      </c>
      <c r="D19" s="65">
        <v>0</v>
      </c>
      <c r="E19" s="67"/>
      <c r="F19" s="70"/>
      <c r="G19" s="70"/>
      <c r="H19" s="67"/>
      <c r="I19" s="70"/>
      <c r="J19" s="70"/>
      <c r="K19" s="67"/>
      <c r="L19" s="70"/>
    </row>
    <row r="20" spans="1:12" x14ac:dyDescent="0.35">
      <c r="A20" s="70"/>
      <c r="B20" s="67" t="s">
        <v>77</v>
      </c>
      <c r="C20" s="64">
        <v>1</v>
      </c>
      <c r="D20" s="65">
        <v>1</v>
      </c>
      <c r="E20" s="67"/>
      <c r="F20" s="70"/>
      <c r="G20" s="70"/>
      <c r="H20" s="67"/>
      <c r="I20" s="70"/>
      <c r="J20" s="70"/>
      <c r="K20" s="67"/>
      <c r="L20" s="70"/>
    </row>
    <row r="21" spans="1:12" x14ac:dyDescent="0.35">
      <c r="A21" s="70"/>
      <c r="B21" s="67" t="s">
        <v>78</v>
      </c>
      <c r="C21" s="64">
        <v>2</v>
      </c>
      <c r="D21" s="65">
        <v>2</v>
      </c>
      <c r="E21" s="67"/>
      <c r="F21" s="70"/>
      <c r="G21" s="70"/>
      <c r="H21" s="67"/>
      <c r="I21" s="70"/>
      <c r="J21" s="70"/>
      <c r="K21" s="67"/>
      <c r="L21" s="70"/>
    </row>
    <row r="22" spans="1:12" x14ac:dyDescent="0.35">
      <c r="A22" s="70"/>
      <c r="B22" s="67"/>
      <c r="E22" s="67"/>
      <c r="F22" s="70"/>
      <c r="G22" s="70"/>
      <c r="H22" s="67"/>
      <c r="I22" s="70"/>
      <c r="J22" s="70"/>
      <c r="K22" s="67"/>
      <c r="L22" s="70"/>
    </row>
    <row r="23" spans="1:12" x14ac:dyDescent="0.35">
      <c r="A23" s="70" t="s">
        <v>79</v>
      </c>
      <c r="B23" s="75" t="s">
        <v>12</v>
      </c>
      <c r="C23" s="64">
        <v>0</v>
      </c>
      <c r="D23" s="65">
        <v>0</v>
      </c>
      <c r="E23" s="67"/>
      <c r="F23" s="70"/>
      <c r="G23" s="70"/>
      <c r="H23" s="67"/>
      <c r="I23" s="70"/>
      <c r="J23" s="70"/>
      <c r="K23" s="67"/>
      <c r="L23" s="70"/>
    </row>
    <row r="24" spans="1:12" x14ac:dyDescent="0.35">
      <c r="A24" s="70"/>
      <c r="B24" s="67" t="s">
        <v>80</v>
      </c>
      <c r="C24" s="64">
        <v>1</v>
      </c>
      <c r="D24" s="65">
        <v>1</v>
      </c>
      <c r="E24" s="67"/>
      <c r="F24" s="70"/>
      <c r="G24" s="70"/>
      <c r="H24" s="67"/>
      <c r="I24" s="70"/>
      <c r="J24" s="70"/>
      <c r="K24" s="67"/>
      <c r="L24" s="70"/>
    </row>
    <row r="25" spans="1:12" x14ac:dyDescent="0.35">
      <c r="A25" s="70"/>
      <c r="B25" s="67" t="s">
        <v>81</v>
      </c>
      <c r="C25" s="64">
        <v>2</v>
      </c>
      <c r="D25" s="65">
        <v>2</v>
      </c>
      <c r="E25" s="67"/>
      <c r="F25" s="70"/>
      <c r="G25" s="70"/>
      <c r="H25" s="67"/>
      <c r="I25" s="70"/>
      <c r="J25" s="70"/>
      <c r="K25" s="67"/>
      <c r="L25" s="70"/>
    </row>
    <row r="26" spans="1:12" x14ac:dyDescent="0.35">
      <c r="A26" s="70"/>
      <c r="B26" s="75"/>
      <c r="E26" s="67"/>
      <c r="F26" s="70"/>
      <c r="G26" s="70"/>
      <c r="H26" s="67"/>
      <c r="I26" s="70"/>
      <c r="J26" s="70"/>
      <c r="K26" s="67"/>
      <c r="L26" s="70"/>
    </row>
    <row r="27" spans="1:12" x14ac:dyDescent="0.35">
      <c r="A27" s="70" t="s">
        <v>82</v>
      </c>
      <c r="B27" s="67" t="s">
        <v>13</v>
      </c>
      <c r="C27" s="64">
        <v>0</v>
      </c>
      <c r="D27" s="65">
        <v>0</v>
      </c>
      <c r="E27" s="67"/>
      <c r="F27" s="70"/>
      <c r="G27" s="70"/>
      <c r="H27" s="67"/>
      <c r="I27" s="70"/>
      <c r="J27" s="70"/>
      <c r="K27" s="67"/>
      <c r="L27" s="70"/>
    </row>
    <row r="28" spans="1:12" x14ac:dyDescent="0.35">
      <c r="A28" s="70"/>
      <c r="B28" s="67" t="s">
        <v>18</v>
      </c>
      <c r="C28" s="64">
        <v>2</v>
      </c>
      <c r="D28" s="65">
        <v>2</v>
      </c>
      <c r="E28" s="67"/>
      <c r="F28" s="70"/>
      <c r="G28" s="70"/>
      <c r="H28" s="67"/>
      <c r="I28" s="70"/>
      <c r="J28" s="70"/>
      <c r="K28" s="67"/>
      <c r="L28" s="70"/>
    </row>
    <row r="29" spans="1:12" x14ac:dyDescent="0.35">
      <c r="A29" s="70"/>
      <c r="B29" s="67"/>
      <c r="E29" s="67"/>
      <c r="F29" s="70"/>
      <c r="G29" s="70"/>
      <c r="H29" s="67"/>
      <c r="I29" s="70"/>
      <c r="J29" s="70"/>
      <c r="K29" s="67"/>
      <c r="L29" s="70"/>
    </row>
    <row r="30" spans="1:12" x14ac:dyDescent="0.35">
      <c r="A30" s="70" t="s">
        <v>83</v>
      </c>
      <c r="B30" s="67" t="s">
        <v>84</v>
      </c>
      <c r="C30" s="76">
        <v>0</v>
      </c>
      <c r="D30" s="65">
        <v>0</v>
      </c>
      <c r="E30" s="67"/>
      <c r="F30" s="77"/>
      <c r="G30" s="78"/>
      <c r="H30" s="67"/>
      <c r="I30" s="77"/>
      <c r="J30" s="78"/>
      <c r="K30" s="67"/>
      <c r="L30" s="70"/>
    </row>
    <row r="31" spans="1:12" x14ac:dyDescent="0.35">
      <c r="A31" s="70"/>
      <c r="B31" s="67" t="s">
        <v>85</v>
      </c>
      <c r="C31" s="76">
        <v>1</v>
      </c>
      <c r="D31" s="65">
        <v>1</v>
      </c>
      <c r="E31" s="67"/>
      <c r="F31" s="77"/>
      <c r="G31" s="78"/>
      <c r="H31" s="67"/>
      <c r="I31" s="77"/>
      <c r="J31" s="78"/>
      <c r="K31" s="67"/>
      <c r="L31" s="70"/>
    </row>
    <row r="32" spans="1:12" x14ac:dyDescent="0.35">
      <c r="A32" s="70"/>
      <c r="B32" s="67" t="s">
        <v>86</v>
      </c>
      <c r="C32" s="76">
        <v>2</v>
      </c>
      <c r="D32" s="65">
        <v>2</v>
      </c>
      <c r="E32" s="67"/>
      <c r="F32" s="77"/>
      <c r="G32" s="78"/>
      <c r="H32" s="67"/>
      <c r="I32" s="77"/>
      <c r="J32" s="78"/>
      <c r="K32" s="67"/>
      <c r="L32" s="70"/>
    </row>
    <row r="33" spans="1:12" x14ac:dyDescent="0.35">
      <c r="A33" s="70"/>
      <c r="B33" s="67" t="s">
        <v>14</v>
      </c>
      <c r="C33" s="76">
        <v>3</v>
      </c>
      <c r="D33" s="65">
        <v>3</v>
      </c>
      <c r="E33" s="67"/>
      <c r="F33" s="77"/>
      <c r="G33" s="78"/>
      <c r="H33" s="67"/>
      <c r="I33" s="77"/>
      <c r="J33" s="78"/>
      <c r="K33" s="67"/>
      <c r="L33" s="70"/>
    </row>
    <row r="34" spans="1:12" x14ac:dyDescent="0.35">
      <c r="A34" s="70"/>
      <c r="B34" s="67"/>
      <c r="E34" s="67"/>
      <c r="F34" s="77"/>
      <c r="G34" s="78"/>
      <c r="H34" s="67"/>
      <c r="I34" s="77"/>
      <c r="J34" s="78"/>
      <c r="K34" s="67"/>
      <c r="L34" s="70"/>
    </row>
    <row r="35" spans="1:12" x14ac:dyDescent="0.35">
      <c r="A35" s="70"/>
      <c r="B35" s="67"/>
      <c r="E35" s="67"/>
      <c r="F35" s="77"/>
      <c r="G35" s="78"/>
      <c r="H35" s="67"/>
      <c r="I35" s="77"/>
      <c r="J35" s="78"/>
      <c r="K35" s="67"/>
      <c r="L35" s="70"/>
    </row>
    <row r="36" spans="1:12" x14ac:dyDescent="0.35">
      <c r="A36" s="70" t="s">
        <v>87</v>
      </c>
      <c r="B36" s="67" t="s">
        <v>84</v>
      </c>
      <c r="C36" s="79">
        <v>0</v>
      </c>
      <c r="D36" s="65">
        <v>0</v>
      </c>
      <c r="E36" s="67"/>
      <c r="F36" s="77"/>
      <c r="G36" s="78"/>
      <c r="H36" s="67"/>
      <c r="I36" s="77"/>
      <c r="J36" s="78"/>
      <c r="K36" s="67"/>
      <c r="L36" s="70"/>
    </row>
    <row r="37" spans="1:12" x14ac:dyDescent="0.35">
      <c r="A37" s="70"/>
      <c r="B37" s="67" t="s">
        <v>15</v>
      </c>
      <c r="C37" s="79">
        <v>1</v>
      </c>
      <c r="D37" s="65">
        <v>1</v>
      </c>
      <c r="E37" s="67"/>
      <c r="F37" s="77"/>
      <c r="G37" s="78"/>
      <c r="H37" s="67"/>
      <c r="I37" s="77"/>
      <c r="J37" s="78"/>
      <c r="K37" s="67"/>
      <c r="L37" s="70"/>
    </row>
    <row r="38" spans="1:12" x14ac:dyDescent="0.35">
      <c r="A38" s="70"/>
      <c r="B38" s="67" t="s">
        <v>88</v>
      </c>
      <c r="C38" s="79">
        <v>2</v>
      </c>
      <c r="D38" s="65">
        <v>2</v>
      </c>
      <c r="E38" s="67"/>
      <c r="F38" s="77"/>
      <c r="G38" s="78"/>
      <c r="H38" s="67"/>
      <c r="I38" s="77"/>
      <c r="J38" s="78"/>
      <c r="K38" s="67"/>
      <c r="L38" s="70"/>
    </row>
    <row r="39" spans="1:12" x14ac:dyDescent="0.35">
      <c r="A39" s="70"/>
      <c r="B39" s="67"/>
      <c r="E39" s="67"/>
      <c r="F39" s="77"/>
      <c r="G39" s="78"/>
      <c r="H39" s="67"/>
      <c r="I39" s="77"/>
      <c r="J39" s="78"/>
      <c r="K39" s="67"/>
      <c r="L39" s="70"/>
    </row>
    <row r="40" spans="1:12" x14ac:dyDescent="0.35">
      <c r="A40" s="70" t="s">
        <v>89</v>
      </c>
      <c r="B40" s="67" t="s">
        <v>13</v>
      </c>
      <c r="C40" s="64">
        <v>0</v>
      </c>
      <c r="D40" s="65">
        <v>0</v>
      </c>
      <c r="E40" s="67"/>
      <c r="F40" s="70"/>
      <c r="G40" s="70"/>
      <c r="H40" s="67"/>
      <c r="I40" s="70"/>
      <c r="J40" s="70"/>
      <c r="K40" s="67"/>
      <c r="L40" s="70"/>
    </row>
    <row r="41" spans="1:12" x14ac:dyDescent="0.35">
      <c r="A41" s="70"/>
      <c r="B41" s="67" t="s">
        <v>18</v>
      </c>
      <c r="C41" s="64">
        <v>2</v>
      </c>
      <c r="D41" s="65">
        <v>2</v>
      </c>
      <c r="E41" s="67"/>
      <c r="F41" s="70"/>
      <c r="G41" s="70"/>
      <c r="H41" s="67"/>
      <c r="I41" s="70"/>
      <c r="J41" s="70"/>
      <c r="K41" s="67"/>
      <c r="L41" s="70"/>
    </row>
    <row r="42" spans="1:12" x14ac:dyDescent="0.35">
      <c r="A42" s="70"/>
      <c r="B42" s="67"/>
      <c r="E42" s="67"/>
      <c r="F42" s="70"/>
      <c r="G42" s="70"/>
      <c r="H42" s="67"/>
      <c r="I42" s="70"/>
      <c r="J42" s="70"/>
      <c r="K42" s="67"/>
      <c r="L42" s="70"/>
    </row>
    <row r="43" spans="1:12" x14ac:dyDescent="0.35">
      <c r="A43" s="70"/>
      <c r="B43" s="67"/>
      <c r="E43" s="67"/>
      <c r="F43" s="70"/>
      <c r="G43" s="70"/>
      <c r="H43" s="67"/>
      <c r="I43" s="70"/>
      <c r="J43" s="70"/>
      <c r="K43" s="67"/>
      <c r="L43" s="70"/>
    </row>
    <row r="44" spans="1:12" x14ac:dyDescent="0.35">
      <c r="A44" s="73" t="s">
        <v>16</v>
      </c>
      <c r="B44" s="67"/>
      <c r="E44" s="67"/>
      <c r="F44" s="70"/>
      <c r="G44" s="70"/>
      <c r="H44" s="67"/>
      <c r="I44" s="70"/>
      <c r="J44" s="70"/>
      <c r="K44" s="67"/>
      <c r="L44" s="70"/>
    </row>
    <row r="45" spans="1:12" x14ac:dyDescent="0.35">
      <c r="A45" s="70"/>
      <c r="B45" s="67"/>
      <c r="E45" s="67"/>
      <c r="F45" s="77"/>
      <c r="G45" s="78"/>
      <c r="H45" s="67"/>
      <c r="I45" s="77"/>
      <c r="J45" s="78"/>
      <c r="K45" s="67"/>
      <c r="L45" s="70"/>
    </row>
    <row r="46" spans="1:12" x14ac:dyDescent="0.35">
      <c r="A46" s="70" t="s">
        <v>90</v>
      </c>
      <c r="B46" s="67" t="s">
        <v>91</v>
      </c>
      <c r="C46" s="76">
        <v>0</v>
      </c>
      <c r="D46" s="65">
        <v>0</v>
      </c>
      <c r="E46" s="67"/>
      <c r="F46" s="77"/>
      <c r="G46" s="78"/>
      <c r="H46" s="67"/>
      <c r="I46" s="77"/>
      <c r="J46" s="78"/>
      <c r="K46" s="67"/>
      <c r="L46" s="70"/>
    </row>
    <row r="47" spans="1:12" x14ac:dyDescent="0.35">
      <c r="A47" s="70"/>
      <c r="B47" s="67" t="s">
        <v>92</v>
      </c>
      <c r="C47" s="76">
        <v>1</v>
      </c>
      <c r="D47" s="65">
        <v>1</v>
      </c>
      <c r="E47" s="67"/>
      <c r="F47" s="77"/>
      <c r="G47" s="78"/>
      <c r="H47" s="67"/>
      <c r="I47" s="77"/>
      <c r="J47" s="78"/>
      <c r="K47" s="67"/>
      <c r="L47" s="70"/>
    </row>
    <row r="48" spans="1:12" x14ac:dyDescent="0.35">
      <c r="A48" s="70"/>
      <c r="B48" s="67" t="s">
        <v>17</v>
      </c>
      <c r="C48" s="76">
        <v>3</v>
      </c>
      <c r="D48" s="65">
        <v>3</v>
      </c>
      <c r="E48" s="67"/>
      <c r="F48" s="77"/>
      <c r="G48" s="78"/>
      <c r="H48" s="67"/>
      <c r="I48" s="77"/>
      <c r="J48" s="78"/>
      <c r="K48" s="67"/>
      <c r="L48" s="70"/>
    </row>
    <row r="49" spans="1:12" x14ac:dyDescent="0.35">
      <c r="A49" s="70"/>
      <c r="B49" s="67"/>
      <c r="E49" s="67"/>
      <c r="F49" s="77"/>
      <c r="G49" s="78"/>
      <c r="H49" s="67"/>
      <c r="I49" s="77"/>
      <c r="J49" s="78"/>
      <c r="K49" s="67"/>
      <c r="L49" s="70"/>
    </row>
    <row r="50" spans="1:12" x14ac:dyDescent="0.35">
      <c r="A50" s="70" t="s">
        <v>93</v>
      </c>
      <c r="B50" s="67" t="s">
        <v>18</v>
      </c>
      <c r="C50" s="64">
        <v>0</v>
      </c>
      <c r="D50" s="65">
        <v>0</v>
      </c>
      <c r="E50" s="67"/>
      <c r="F50" s="70"/>
      <c r="G50" s="70"/>
      <c r="H50" s="67"/>
      <c r="I50" s="70"/>
      <c r="J50" s="70"/>
      <c r="K50" s="67"/>
      <c r="L50" s="70"/>
    </row>
    <row r="51" spans="1:12" x14ac:dyDescent="0.35">
      <c r="A51" s="70"/>
      <c r="B51" s="67" t="s">
        <v>13</v>
      </c>
      <c r="C51" s="64">
        <v>1</v>
      </c>
      <c r="D51" s="65">
        <v>1</v>
      </c>
      <c r="E51" s="67"/>
      <c r="F51" s="70"/>
      <c r="G51" s="70"/>
      <c r="H51" s="67"/>
      <c r="I51" s="70"/>
      <c r="J51" s="70"/>
      <c r="K51" s="67"/>
      <c r="L51" s="70"/>
    </row>
    <row r="52" spans="1:12" x14ac:dyDescent="0.35">
      <c r="A52" s="70"/>
      <c r="B52" s="67"/>
      <c r="E52" s="67"/>
      <c r="F52" s="70"/>
      <c r="G52" s="70"/>
      <c r="H52" s="67"/>
      <c r="I52" s="70"/>
      <c r="J52" s="70"/>
      <c r="K52" s="67"/>
      <c r="L52" s="70"/>
    </row>
    <row r="53" spans="1:12" x14ac:dyDescent="0.35">
      <c r="A53" s="70" t="s">
        <v>94</v>
      </c>
      <c r="B53" s="67" t="s">
        <v>18</v>
      </c>
      <c r="C53" s="64">
        <v>0</v>
      </c>
      <c r="D53" s="65">
        <v>0</v>
      </c>
      <c r="E53" s="67"/>
      <c r="F53" s="70"/>
      <c r="G53" s="70"/>
      <c r="H53" s="67"/>
      <c r="I53" s="70"/>
      <c r="J53" s="70"/>
      <c r="K53" s="67"/>
      <c r="L53" s="70"/>
    </row>
    <row r="54" spans="1:12" x14ac:dyDescent="0.35">
      <c r="A54" s="70"/>
      <c r="B54" s="67" t="s">
        <v>13</v>
      </c>
      <c r="C54" s="64">
        <v>1</v>
      </c>
      <c r="D54" s="65">
        <v>1</v>
      </c>
      <c r="E54" s="67"/>
      <c r="F54" s="70"/>
      <c r="G54" s="70"/>
      <c r="H54" s="67"/>
      <c r="I54" s="70"/>
      <c r="J54" s="70"/>
      <c r="K54" s="67"/>
      <c r="L54" s="70"/>
    </row>
    <row r="55" spans="1:12" x14ac:dyDescent="0.35">
      <c r="A55" s="70"/>
      <c r="B55" s="67"/>
      <c r="E55" s="67"/>
      <c r="F55" s="70"/>
      <c r="G55" s="70"/>
      <c r="H55" s="67"/>
      <c r="I55" s="70"/>
      <c r="J55" s="70"/>
      <c r="K55" s="67"/>
      <c r="L55" s="70"/>
    </row>
    <row r="56" spans="1:12" x14ac:dyDescent="0.35">
      <c r="A56" s="70" t="s">
        <v>95</v>
      </c>
      <c r="B56" s="67" t="s">
        <v>18</v>
      </c>
      <c r="C56" s="64">
        <v>0</v>
      </c>
      <c r="D56" s="65">
        <v>0</v>
      </c>
      <c r="E56" s="67"/>
      <c r="F56" s="70"/>
      <c r="G56" s="70"/>
      <c r="H56" s="67"/>
      <c r="I56" s="70"/>
      <c r="J56" s="70"/>
      <c r="K56" s="67"/>
      <c r="L56" s="70"/>
    </row>
    <row r="57" spans="1:12" x14ac:dyDescent="0.35">
      <c r="A57" s="70"/>
      <c r="B57" s="67" t="s">
        <v>13</v>
      </c>
      <c r="C57" s="64">
        <v>3</v>
      </c>
      <c r="D57" s="65">
        <v>3</v>
      </c>
      <c r="E57" s="67"/>
      <c r="F57" s="70"/>
      <c r="G57" s="70"/>
      <c r="H57" s="67"/>
      <c r="I57" s="70"/>
      <c r="J57" s="70"/>
      <c r="K57" s="67"/>
      <c r="L57" s="70"/>
    </row>
    <row r="58" spans="1:12" x14ac:dyDescent="0.35">
      <c r="A58" s="70"/>
      <c r="B58" s="67"/>
      <c r="E58" s="67"/>
      <c r="F58" s="70"/>
      <c r="G58" s="70"/>
      <c r="H58" s="67"/>
      <c r="I58" s="70"/>
      <c r="J58" s="70"/>
      <c r="K58" s="67"/>
      <c r="L58" s="70"/>
    </row>
    <row r="59" spans="1:12" x14ac:dyDescent="0.35">
      <c r="A59" s="70" t="s">
        <v>96</v>
      </c>
      <c r="B59" s="67" t="s">
        <v>97</v>
      </c>
      <c r="C59" s="64">
        <v>0</v>
      </c>
      <c r="D59" s="65">
        <v>0</v>
      </c>
      <c r="E59" s="67" t="s">
        <v>98</v>
      </c>
      <c r="F59" s="77">
        <v>100</v>
      </c>
      <c r="G59" s="78"/>
      <c r="H59" s="67" t="s">
        <v>99</v>
      </c>
      <c r="I59" s="77">
        <v>200</v>
      </c>
      <c r="J59" s="78"/>
      <c r="K59" s="67"/>
      <c r="L59" s="70"/>
    </row>
    <row r="60" spans="1:12" x14ac:dyDescent="0.35">
      <c r="A60" s="70"/>
      <c r="B60" s="67" t="s">
        <v>19</v>
      </c>
      <c r="C60" s="64">
        <v>2</v>
      </c>
      <c r="D60" s="65">
        <v>2</v>
      </c>
      <c r="E60" s="67"/>
      <c r="F60" s="77"/>
      <c r="G60" s="78"/>
      <c r="H60" s="67"/>
      <c r="I60" s="77"/>
      <c r="J60" s="78"/>
      <c r="K60" s="67"/>
      <c r="L60" s="70"/>
    </row>
    <row r="61" spans="1:12" x14ac:dyDescent="0.35">
      <c r="A61" s="70"/>
      <c r="B61" s="67" t="s">
        <v>100</v>
      </c>
      <c r="C61" s="64">
        <v>4</v>
      </c>
      <c r="D61" s="65">
        <v>4</v>
      </c>
      <c r="E61" s="67"/>
      <c r="F61" s="77"/>
      <c r="G61" s="78"/>
      <c r="H61" s="67"/>
      <c r="I61" s="77"/>
      <c r="J61" s="78"/>
      <c r="K61" s="67"/>
      <c r="L61" s="70"/>
    </row>
    <row r="62" spans="1:12" x14ac:dyDescent="0.35">
      <c r="A62" s="70"/>
      <c r="B62" s="67"/>
      <c r="E62" s="67"/>
      <c r="F62" s="77"/>
      <c r="G62" s="78"/>
      <c r="H62" s="67"/>
      <c r="I62" s="77"/>
      <c r="J62" s="78"/>
      <c r="K62" s="67"/>
      <c r="L62" s="70"/>
    </row>
    <row r="63" spans="1:12" x14ac:dyDescent="0.35">
      <c r="A63" s="70" t="s">
        <v>101</v>
      </c>
      <c r="B63" s="67" t="s">
        <v>13</v>
      </c>
      <c r="C63" s="64">
        <v>0</v>
      </c>
      <c r="D63" s="65">
        <v>0</v>
      </c>
      <c r="E63" s="67"/>
      <c r="F63" s="70"/>
      <c r="G63" s="70"/>
      <c r="H63" s="67"/>
      <c r="I63" s="70"/>
      <c r="J63" s="70"/>
      <c r="K63" s="67"/>
      <c r="L63" s="70"/>
    </row>
    <row r="64" spans="1:12" x14ac:dyDescent="0.35">
      <c r="A64" s="70"/>
      <c r="B64" s="67" t="s">
        <v>18</v>
      </c>
      <c r="C64" s="64">
        <v>2</v>
      </c>
      <c r="D64" s="65">
        <v>2</v>
      </c>
      <c r="E64" s="67"/>
      <c r="F64" s="70"/>
      <c r="G64" s="70"/>
      <c r="H64" s="67"/>
      <c r="I64" s="70"/>
      <c r="J64" s="70"/>
      <c r="K64" s="67"/>
      <c r="L64" s="70"/>
    </row>
    <row r="65" spans="1:12" x14ac:dyDescent="0.35">
      <c r="A65" s="70"/>
      <c r="B65" s="67"/>
      <c r="E65" s="67"/>
      <c r="F65" s="70"/>
      <c r="G65" s="70"/>
      <c r="H65" s="67"/>
      <c r="I65" s="70"/>
      <c r="J65" s="70"/>
      <c r="K65" s="67"/>
      <c r="L65" s="70"/>
    </row>
    <row r="66" spans="1:12" x14ac:dyDescent="0.35">
      <c r="A66" s="70"/>
      <c r="B66" s="67"/>
      <c r="E66" s="67"/>
      <c r="F66" s="70"/>
      <c r="G66" s="70"/>
      <c r="H66" s="67"/>
      <c r="I66" s="70"/>
      <c r="J66" s="70"/>
      <c r="K66" s="67"/>
      <c r="L66" s="70"/>
    </row>
    <row r="67" spans="1:12" x14ac:dyDescent="0.35">
      <c r="A67" s="73" t="s">
        <v>20</v>
      </c>
      <c r="B67" s="67"/>
      <c r="E67" s="67"/>
      <c r="F67" s="70"/>
      <c r="G67" s="70"/>
      <c r="H67" s="67"/>
      <c r="I67" s="70"/>
      <c r="J67" s="70"/>
      <c r="K67" s="67"/>
      <c r="L67" s="70"/>
    </row>
    <row r="68" spans="1:12" x14ac:dyDescent="0.35">
      <c r="A68" s="70" t="s">
        <v>102</v>
      </c>
      <c r="B68" s="67" t="s">
        <v>103</v>
      </c>
      <c r="C68" s="64">
        <v>0</v>
      </c>
      <c r="D68" s="65">
        <v>0</v>
      </c>
      <c r="E68" s="67"/>
      <c r="F68" s="70"/>
      <c r="G68" s="70"/>
      <c r="H68" s="67"/>
      <c r="I68" s="70"/>
      <c r="J68" s="70"/>
      <c r="K68" s="67"/>
      <c r="L68" s="70"/>
    </row>
    <row r="69" spans="1:12" x14ac:dyDescent="0.35">
      <c r="A69" s="70"/>
      <c r="B69" s="67" t="s">
        <v>21</v>
      </c>
      <c r="C69" s="64">
        <v>2</v>
      </c>
      <c r="D69" s="65">
        <v>2</v>
      </c>
      <c r="E69" s="67"/>
      <c r="F69" s="70"/>
      <c r="G69" s="70"/>
      <c r="H69" s="67"/>
      <c r="I69" s="70"/>
      <c r="J69" s="70"/>
      <c r="K69" s="67"/>
      <c r="L69" s="70"/>
    </row>
    <row r="70" spans="1:12" x14ac:dyDescent="0.35">
      <c r="A70" s="70"/>
      <c r="B70" s="67" t="s">
        <v>104</v>
      </c>
      <c r="C70" s="64">
        <v>4</v>
      </c>
      <c r="D70" s="65">
        <v>5</v>
      </c>
      <c r="E70" s="67"/>
      <c r="F70" s="70"/>
      <c r="G70" s="70"/>
      <c r="H70" s="67"/>
      <c r="I70" s="70"/>
      <c r="J70" s="70"/>
      <c r="K70" s="67"/>
      <c r="L70" s="70"/>
    </row>
    <row r="71" spans="1:12" x14ac:dyDescent="0.35">
      <c r="A71" s="70"/>
      <c r="B71" s="67"/>
      <c r="E71" s="67"/>
      <c r="F71" s="70"/>
      <c r="G71" s="70"/>
      <c r="H71" s="67"/>
      <c r="I71" s="70"/>
      <c r="J71" s="70"/>
      <c r="K71" s="67"/>
      <c r="L71" s="70"/>
    </row>
    <row r="72" spans="1:12" x14ac:dyDescent="0.35">
      <c r="A72" s="70" t="s">
        <v>105</v>
      </c>
      <c r="B72" s="67" t="s">
        <v>106</v>
      </c>
      <c r="C72" s="76">
        <v>0</v>
      </c>
      <c r="D72" s="65">
        <v>0</v>
      </c>
      <c r="E72" s="67" t="s">
        <v>107</v>
      </c>
      <c r="F72" s="77">
        <v>1000</v>
      </c>
      <c r="G72" s="70"/>
      <c r="H72" s="67" t="s">
        <v>108</v>
      </c>
      <c r="I72" s="80">
        <v>3000</v>
      </c>
      <c r="J72" s="70"/>
      <c r="K72" s="67" t="s">
        <v>109</v>
      </c>
      <c r="L72" s="77">
        <v>5000</v>
      </c>
    </row>
    <row r="73" spans="1:12" x14ac:dyDescent="0.35">
      <c r="A73" s="70"/>
      <c r="B73" s="67" t="s">
        <v>22</v>
      </c>
      <c r="C73" s="76">
        <v>2</v>
      </c>
      <c r="D73" s="65">
        <v>2</v>
      </c>
      <c r="E73" s="67"/>
      <c r="F73" s="77"/>
      <c r="G73" s="70"/>
      <c r="H73" s="67"/>
      <c r="I73" s="80"/>
      <c r="J73" s="70"/>
      <c r="K73" s="67"/>
      <c r="L73" s="77"/>
    </row>
    <row r="74" spans="1:12" x14ac:dyDescent="0.35">
      <c r="A74" s="70"/>
      <c r="B74" s="67" t="s">
        <v>110</v>
      </c>
      <c r="C74" s="76">
        <v>3</v>
      </c>
      <c r="D74" s="65">
        <v>3</v>
      </c>
      <c r="E74" s="67"/>
      <c r="F74" s="77"/>
      <c r="G74" s="70"/>
      <c r="H74" s="67"/>
      <c r="I74" s="80"/>
      <c r="J74" s="70"/>
      <c r="K74" s="67"/>
      <c r="L74" s="77"/>
    </row>
    <row r="75" spans="1:12" x14ac:dyDescent="0.35">
      <c r="A75" s="70"/>
      <c r="B75" s="67" t="s">
        <v>111</v>
      </c>
      <c r="C75" s="76">
        <v>4</v>
      </c>
      <c r="D75" s="65">
        <v>5</v>
      </c>
      <c r="E75" s="67"/>
      <c r="F75" s="77"/>
      <c r="G75" s="70"/>
      <c r="H75" s="67"/>
      <c r="I75" s="80"/>
      <c r="J75" s="70"/>
      <c r="K75" s="67"/>
      <c r="L75" s="77"/>
    </row>
    <row r="76" spans="1:12" x14ac:dyDescent="0.35">
      <c r="A76" s="70"/>
      <c r="B76" s="67"/>
      <c r="E76" s="67"/>
      <c r="F76" s="77"/>
      <c r="G76" s="70"/>
      <c r="H76" s="67"/>
      <c r="I76" s="80"/>
      <c r="J76" s="70"/>
      <c r="K76" s="67"/>
      <c r="L76" s="77"/>
    </row>
    <row r="77" spans="1:12" x14ac:dyDescent="0.35">
      <c r="A77" s="70" t="s">
        <v>112</v>
      </c>
      <c r="B77" s="67" t="s">
        <v>113</v>
      </c>
      <c r="C77" s="64">
        <v>0</v>
      </c>
      <c r="D77" s="65">
        <v>0</v>
      </c>
      <c r="E77" s="67" t="s">
        <v>107</v>
      </c>
      <c r="F77" s="77">
        <v>200</v>
      </c>
      <c r="G77" s="70"/>
      <c r="H77" s="67" t="s">
        <v>108</v>
      </c>
      <c r="I77" s="80">
        <v>500</v>
      </c>
      <c r="J77" s="70"/>
      <c r="K77" s="67" t="s">
        <v>109</v>
      </c>
      <c r="L77" s="77">
        <v>1000</v>
      </c>
    </row>
    <row r="78" spans="1:12" x14ac:dyDescent="0.35">
      <c r="A78" s="70"/>
      <c r="B78" s="67" t="s">
        <v>114</v>
      </c>
      <c r="C78" s="64">
        <v>1</v>
      </c>
      <c r="D78" s="65">
        <v>1</v>
      </c>
      <c r="E78" s="67"/>
      <c r="F78" s="70"/>
      <c r="G78" s="70"/>
      <c r="H78" s="67"/>
      <c r="I78" s="70"/>
      <c r="J78" s="70"/>
      <c r="K78" s="67"/>
      <c r="L78" s="70"/>
    </row>
    <row r="79" spans="1:12" x14ac:dyDescent="0.35">
      <c r="A79" s="70"/>
      <c r="B79" s="67" t="s">
        <v>23</v>
      </c>
      <c r="C79" s="64">
        <v>2</v>
      </c>
      <c r="D79" s="65">
        <v>2</v>
      </c>
      <c r="E79" s="67"/>
      <c r="F79" s="70"/>
      <c r="G79" s="70"/>
      <c r="H79" s="67"/>
      <c r="I79" s="70"/>
      <c r="J79" s="70"/>
      <c r="K79" s="67"/>
      <c r="L79" s="70"/>
    </row>
    <row r="80" spans="1:12" x14ac:dyDescent="0.35">
      <c r="A80" s="70"/>
      <c r="B80" s="67" t="s">
        <v>115</v>
      </c>
      <c r="C80" s="64">
        <v>3</v>
      </c>
      <c r="D80" s="65">
        <v>3</v>
      </c>
      <c r="E80" s="67"/>
      <c r="F80" s="70"/>
      <c r="G80" s="70"/>
      <c r="H80" s="67"/>
      <c r="I80" s="70"/>
      <c r="J80" s="70"/>
      <c r="K80" s="67"/>
      <c r="L80" s="70"/>
    </row>
    <row r="81" spans="1:12" x14ac:dyDescent="0.35">
      <c r="A81" s="81"/>
      <c r="B81" s="67"/>
      <c r="E81" s="67"/>
      <c r="F81" s="70"/>
      <c r="G81" s="70"/>
      <c r="H81" s="67"/>
      <c r="I81" s="70"/>
      <c r="J81" s="70"/>
      <c r="K81" s="67"/>
      <c r="L81" s="70"/>
    </row>
    <row r="82" spans="1:12" x14ac:dyDescent="0.35">
      <c r="A82" s="70"/>
      <c r="B82" s="67"/>
      <c r="E82" s="67"/>
      <c r="F82" s="70"/>
      <c r="G82" s="70"/>
      <c r="H82" s="67"/>
      <c r="I82" s="70"/>
      <c r="J82" s="70"/>
      <c r="K82" s="67"/>
      <c r="L82" s="70"/>
    </row>
    <row r="83" spans="1:12" ht="29" x14ac:dyDescent="0.35">
      <c r="A83" s="61" t="s">
        <v>116</v>
      </c>
      <c r="B83" s="82" t="s">
        <v>117</v>
      </c>
      <c r="E83" s="67"/>
      <c r="F83" s="83" t="s">
        <v>118</v>
      </c>
      <c r="G83" s="70"/>
      <c r="H83" s="67" t="s">
        <v>98</v>
      </c>
      <c r="I83" s="84">
        <f>ROUND(G6+((G1-G6)/3),0)</f>
        <v>17</v>
      </c>
      <c r="J83" s="70"/>
      <c r="K83" s="67" t="s">
        <v>99</v>
      </c>
      <c r="L83" s="84">
        <f>ROUND(G1-((G1-G6)/3),0)</f>
        <v>33</v>
      </c>
    </row>
    <row r="84" spans="1:12" ht="29" x14ac:dyDescent="0.35">
      <c r="B84" s="82" t="s">
        <v>119</v>
      </c>
      <c r="E84" s="67"/>
      <c r="F84" s="70"/>
      <c r="G84" s="70"/>
      <c r="H84" s="67"/>
      <c r="I84" s="85" t="s">
        <v>120</v>
      </c>
      <c r="J84" s="70"/>
      <c r="K84" s="67"/>
      <c r="L84" s="86" t="s">
        <v>121</v>
      </c>
    </row>
    <row r="85" spans="1:12" ht="29" x14ac:dyDescent="0.35">
      <c r="B85" s="82" t="s">
        <v>122</v>
      </c>
      <c r="E85" s="67"/>
      <c r="F85" s="70"/>
      <c r="G85" s="70"/>
      <c r="H85" s="67"/>
      <c r="I85" s="70"/>
      <c r="J85" s="70"/>
      <c r="K85" s="67"/>
      <c r="L85" s="70"/>
    </row>
  </sheetData>
  <sheetProtection sheet="1" objects="1" scenarios="1" selectLockedCells="1" selectUnlockedCells="1"/>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Roman,Normal"&amp;12&amp;A</oddHeader>
    <oddFooter>&amp;C&amp;"Times New Roman,Normal"&amp;12Page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tabSelected="1" zoomScaleNormal="100" workbookViewId="0">
      <selection activeCell="C38" sqref="C38"/>
    </sheetView>
  </sheetViews>
  <sheetFormatPr baseColWidth="10" defaultColWidth="9.08984375" defaultRowHeight="14.5" x14ac:dyDescent="0.35"/>
  <cols>
    <col min="1" max="1" width="27.54296875" customWidth="1"/>
    <col min="2" max="2" width="29.81640625" customWidth="1"/>
    <col min="3" max="3" width="37.453125" customWidth="1"/>
    <col min="4" max="4" width="34.90625" customWidth="1"/>
    <col min="5" max="5" width="53.54296875" customWidth="1"/>
    <col min="6" max="6" width="49.54296875" customWidth="1"/>
    <col min="7" max="1025" width="8.6328125" customWidth="1"/>
  </cols>
  <sheetData>
    <row r="1" spans="1:16" ht="28.5" x14ac:dyDescent="0.35">
      <c r="A1" s="27"/>
      <c r="B1" s="27"/>
      <c r="C1" s="27"/>
      <c r="D1" s="131" t="s">
        <v>25</v>
      </c>
      <c r="E1" s="131"/>
      <c r="F1" s="131"/>
      <c r="G1" s="27"/>
      <c r="H1" s="27"/>
      <c r="I1" s="27"/>
      <c r="J1" s="28"/>
      <c r="K1" s="28"/>
      <c r="L1" s="28"/>
      <c r="M1" s="27"/>
      <c r="N1" s="27"/>
      <c r="O1" s="27"/>
      <c r="P1" s="28"/>
    </row>
    <row r="2" spans="1:16" ht="66.650000000000006" customHeight="1" x14ac:dyDescent="0.35">
      <c r="A2" s="27"/>
      <c r="B2" s="27"/>
      <c r="C2" s="29"/>
      <c r="D2" s="30" t="str">
        <f>Ponderations!B83</f>
        <v>Dispositif d'Organisation des Secours
Petite Envergure (DOS-PE)</v>
      </c>
      <c r="E2" s="31" t="str">
        <f>Ponderations!B84</f>
        <v>Dispositif d'Organisation des Secours
Moyenne Envergure (DOS-ME)</v>
      </c>
      <c r="F2" s="32" t="str">
        <f>Ponderations!B85</f>
        <v>Dispositif d'Organisation des Secours
Grande Envergure (DOS-GE)</v>
      </c>
      <c r="G2" s="27"/>
      <c r="H2" s="27"/>
      <c r="I2" s="87"/>
      <c r="J2" s="88"/>
      <c r="K2" s="88"/>
      <c r="L2" s="88"/>
      <c r="M2" s="27"/>
      <c r="N2" s="27"/>
      <c r="O2" s="87"/>
      <c r="P2" s="88"/>
    </row>
    <row r="3" spans="1:16" ht="23.5" x14ac:dyDescent="0.35">
      <c r="A3" s="132" t="s">
        <v>26</v>
      </c>
      <c r="B3" s="132"/>
      <c r="C3" s="132"/>
      <c r="D3" s="33" t="str">
        <f>CONCATENATE("Moins de ",Ponderations!I83)</f>
        <v>Moins de 17</v>
      </c>
      <c r="E3" s="34" t="str">
        <f>CONCATENATE("Entre ",Ponderations!I83," et ",Ponderations!L83)</f>
        <v>Entre 17 et 33</v>
      </c>
      <c r="F3" s="35" t="str">
        <f>CONCATENATE("Plus de ",Ponderations!L83)</f>
        <v>Plus de 33</v>
      </c>
      <c r="G3" s="89"/>
      <c r="H3" s="89"/>
      <c r="I3" s="89"/>
      <c r="J3" s="90"/>
      <c r="K3" s="90"/>
      <c r="L3" s="90"/>
      <c r="M3" s="89"/>
      <c r="N3" s="89"/>
      <c r="O3" s="89"/>
      <c r="P3" s="90"/>
    </row>
    <row r="4" spans="1:16" ht="14" customHeight="1" x14ac:dyDescent="0.35">
      <c r="A4" s="36" t="s">
        <v>27</v>
      </c>
      <c r="B4" s="37" t="s">
        <v>28</v>
      </c>
      <c r="C4" s="38" t="s">
        <v>29</v>
      </c>
      <c r="D4" s="39" t="s">
        <v>30</v>
      </c>
      <c r="E4" s="40" t="s">
        <v>30</v>
      </c>
      <c r="F4" s="41" t="s">
        <v>30</v>
      </c>
      <c r="G4" s="91"/>
      <c r="H4" s="92"/>
      <c r="I4" s="91"/>
      <c r="J4" s="55"/>
      <c r="K4" s="55"/>
      <c r="L4" s="55"/>
      <c r="M4" s="91"/>
      <c r="N4" s="92"/>
      <c r="O4" s="91"/>
      <c r="P4" s="55"/>
    </row>
    <row r="5" spans="1:16" ht="14" customHeight="1" x14ac:dyDescent="0.35">
      <c r="A5" s="42"/>
      <c r="B5" s="43" t="s">
        <v>31</v>
      </c>
      <c r="C5" s="44"/>
      <c r="D5" s="45"/>
      <c r="E5" s="46"/>
      <c r="F5" s="47" t="s">
        <v>30</v>
      </c>
      <c r="G5" s="91"/>
      <c r="H5" s="92"/>
      <c r="I5" s="91"/>
      <c r="J5" s="55"/>
      <c r="K5" s="55"/>
      <c r="L5" s="55"/>
      <c r="M5" s="91"/>
      <c r="N5" s="92"/>
      <c r="O5" s="91"/>
      <c r="P5" s="55"/>
    </row>
    <row r="6" spans="1:16" ht="14" customHeight="1" x14ac:dyDescent="0.35">
      <c r="A6" s="42"/>
      <c r="B6" s="43" t="s">
        <v>32</v>
      </c>
      <c r="C6" s="44"/>
      <c r="D6" s="45" t="s">
        <v>33</v>
      </c>
      <c r="E6" s="46" t="s">
        <v>33</v>
      </c>
      <c r="F6" s="47" t="s">
        <v>33</v>
      </c>
      <c r="G6" s="91"/>
      <c r="H6" s="92"/>
      <c r="I6" s="91"/>
      <c r="J6" s="55"/>
      <c r="K6" s="55"/>
      <c r="L6" s="55"/>
      <c r="M6" s="91"/>
      <c r="N6" s="92"/>
      <c r="O6" s="91"/>
      <c r="P6" s="55"/>
    </row>
    <row r="7" spans="1:16" ht="14" customHeight="1" x14ac:dyDescent="0.35">
      <c r="A7" s="42"/>
      <c r="B7" s="43"/>
      <c r="C7" s="44" t="s">
        <v>34</v>
      </c>
      <c r="D7" s="45" t="s">
        <v>35</v>
      </c>
      <c r="E7" s="46" t="s">
        <v>35</v>
      </c>
      <c r="F7" s="47" t="s">
        <v>35</v>
      </c>
      <c r="G7" s="91"/>
      <c r="H7" s="92"/>
      <c r="I7" s="91"/>
      <c r="J7" s="55"/>
      <c r="K7" s="55"/>
      <c r="L7" s="55"/>
      <c r="M7" s="91"/>
      <c r="N7" s="92"/>
      <c r="O7" s="91"/>
      <c r="P7" s="55"/>
    </row>
    <row r="8" spans="1:16" ht="14" customHeight="1" x14ac:dyDescent="0.35">
      <c r="A8" s="42"/>
      <c r="B8" s="43"/>
      <c r="C8" s="44" t="s">
        <v>36</v>
      </c>
      <c r="D8" s="45">
        <v>1</v>
      </c>
      <c r="E8" s="46">
        <v>1</v>
      </c>
      <c r="F8" s="47">
        <v>1</v>
      </c>
      <c r="G8" s="91"/>
      <c r="H8" s="92"/>
      <c r="I8" s="91"/>
      <c r="J8" s="55"/>
      <c r="K8" s="55"/>
      <c r="L8" s="55"/>
      <c r="M8" s="91"/>
      <c r="N8" s="92"/>
      <c r="O8" s="91"/>
      <c r="P8" s="55"/>
    </row>
    <row r="9" spans="1:16" ht="14" customHeight="1" x14ac:dyDescent="0.35">
      <c r="A9" s="42"/>
      <c r="B9" s="43"/>
      <c r="C9" s="44" t="s">
        <v>37</v>
      </c>
      <c r="D9" s="45">
        <v>3</v>
      </c>
      <c r="E9" s="46">
        <v>3</v>
      </c>
      <c r="F9" s="47">
        <v>3</v>
      </c>
      <c r="G9" s="91"/>
      <c r="H9" s="92"/>
      <c r="I9" s="91"/>
      <c r="J9" s="55"/>
      <c r="K9" s="55"/>
      <c r="L9" s="55"/>
      <c r="M9" s="91"/>
      <c r="N9" s="92"/>
      <c r="O9" s="91"/>
      <c r="P9" s="55"/>
    </row>
    <row r="10" spans="1:16" ht="14" customHeight="1" x14ac:dyDescent="0.35">
      <c r="A10" s="42"/>
      <c r="B10" s="43"/>
      <c r="C10" s="44" t="s">
        <v>38</v>
      </c>
      <c r="D10" s="133" t="s">
        <v>39</v>
      </c>
      <c r="E10" s="133"/>
      <c r="F10" s="133"/>
      <c r="G10" s="91"/>
      <c r="H10" s="92"/>
      <c r="I10" s="91"/>
      <c r="J10" s="93"/>
      <c r="K10" s="93"/>
      <c r="L10" s="93"/>
      <c r="M10" s="91"/>
      <c r="N10" s="92"/>
      <c r="O10" s="91"/>
      <c r="P10" s="93"/>
    </row>
    <row r="11" spans="1:16" ht="14" customHeight="1" x14ac:dyDescent="0.35">
      <c r="A11" s="42"/>
      <c r="B11" s="48"/>
      <c r="C11" s="44" t="s">
        <v>40</v>
      </c>
      <c r="D11" s="133"/>
      <c r="E11" s="133"/>
      <c r="F11" s="133"/>
      <c r="G11" s="91"/>
      <c r="H11" s="91"/>
      <c r="I11" s="91"/>
      <c r="J11" s="93"/>
      <c r="K11" s="93"/>
      <c r="L11" s="93"/>
      <c r="M11" s="91"/>
      <c r="N11" s="91"/>
      <c r="O11" s="91"/>
      <c r="P11" s="93"/>
    </row>
    <row r="12" spans="1:16" ht="14" customHeight="1" x14ac:dyDescent="0.35">
      <c r="A12" s="42"/>
      <c r="B12" s="95" t="s">
        <v>123</v>
      </c>
      <c r="C12" s="96" t="s">
        <v>130</v>
      </c>
      <c r="D12" s="45" t="s">
        <v>30</v>
      </c>
      <c r="E12" s="46">
        <v>1</v>
      </c>
      <c r="F12" s="47">
        <v>1</v>
      </c>
      <c r="G12" s="91"/>
      <c r="H12" s="92"/>
      <c r="I12" s="91"/>
      <c r="J12" s="55"/>
      <c r="K12" s="55"/>
      <c r="L12" s="55"/>
      <c r="M12" s="91"/>
      <c r="N12" s="92"/>
      <c r="O12" s="91"/>
      <c r="P12" s="55"/>
    </row>
    <row r="13" spans="1:16" ht="14" customHeight="1" x14ac:dyDescent="0.35">
      <c r="A13" s="42"/>
      <c r="B13" s="43" t="s">
        <v>41</v>
      </c>
      <c r="C13" s="44" t="s">
        <v>42</v>
      </c>
      <c r="D13" s="45" t="s">
        <v>43</v>
      </c>
      <c r="E13" s="46" t="s">
        <v>43</v>
      </c>
      <c r="F13" s="47" t="s">
        <v>43</v>
      </c>
      <c r="G13" s="91"/>
      <c r="H13" s="92"/>
      <c r="I13" s="91"/>
      <c r="J13" s="55"/>
      <c r="K13" s="55"/>
      <c r="L13" s="55"/>
      <c r="M13" s="91"/>
      <c r="N13" s="92"/>
      <c r="O13" s="91"/>
      <c r="P13" s="55"/>
    </row>
    <row r="14" spans="1:16" ht="14" customHeight="1" x14ac:dyDescent="0.35">
      <c r="A14" s="42"/>
      <c r="B14" s="43"/>
      <c r="C14" s="44" t="s">
        <v>44</v>
      </c>
      <c r="D14" s="134" t="s">
        <v>45</v>
      </c>
      <c r="E14" s="134"/>
      <c r="F14" s="134"/>
      <c r="G14" s="91"/>
      <c r="H14" s="92"/>
      <c r="I14" s="91"/>
      <c r="J14" s="94"/>
      <c r="K14" s="94"/>
      <c r="L14" s="94"/>
      <c r="M14" s="91"/>
      <c r="N14" s="92"/>
      <c r="O14" s="91"/>
      <c r="P14" s="94"/>
    </row>
    <row r="15" spans="1:16" ht="14" customHeight="1" x14ac:dyDescent="0.35">
      <c r="A15" s="42"/>
      <c r="B15" s="43"/>
      <c r="C15" s="44" t="s">
        <v>46</v>
      </c>
      <c r="D15" s="134"/>
      <c r="E15" s="134"/>
      <c r="F15" s="134"/>
      <c r="G15" s="91"/>
      <c r="H15" s="92"/>
      <c r="I15" s="91"/>
      <c r="J15" s="94"/>
      <c r="K15" s="94"/>
      <c r="L15" s="94"/>
      <c r="M15" s="91"/>
      <c r="N15" s="92"/>
      <c r="O15" s="91"/>
      <c r="P15" s="94"/>
    </row>
    <row r="16" spans="1:16" ht="14" customHeight="1" x14ac:dyDescent="0.35">
      <c r="A16" s="49"/>
      <c r="B16" s="50"/>
      <c r="C16" s="51" t="s">
        <v>47</v>
      </c>
      <c r="D16" s="134"/>
      <c r="E16" s="134"/>
      <c r="F16" s="134"/>
      <c r="G16" s="91"/>
      <c r="H16" s="92"/>
      <c r="I16" s="91"/>
      <c r="J16" s="94"/>
      <c r="K16" s="94"/>
      <c r="L16" s="94"/>
      <c r="M16" s="91"/>
      <c r="N16" s="92"/>
      <c r="O16" s="91"/>
      <c r="P16" s="94"/>
    </row>
    <row r="17" spans="1:16" ht="14" customHeight="1" x14ac:dyDescent="0.35">
      <c r="A17" s="42"/>
      <c r="B17" s="52"/>
      <c r="C17" s="53"/>
      <c r="D17" s="54"/>
      <c r="E17" s="55"/>
      <c r="F17" s="56"/>
      <c r="G17" s="91"/>
      <c r="H17" s="52"/>
      <c r="I17" s="91"/>
      <c r="J17" s="55"/>
      <c r="K17" s="55"/>
      <c r="L17" s="55"/>
      <c r="M17" s="91"/>
      <c r="N17" s="52"/>
      <c r="O17" s="91"/>
      <c r="P17" s="55"/>
    </row>
    <row r="18" spans="1:16" ht="14" customHeight="1" x14ac:dyDescent="0.35">
      <c r="A18" s="36" t="s">
        <v>48</v>
      </c>
      <c r="B18" s="57" t="s">
        <v>49</v>
      </c>
      <c r="C18" s="38"/>
      <c r="D18" s="39" t="s">
        <v>50</v>
      </c>
      <c r="E18" s="40" t="s">
        <v>50</v>
      </c>
      <c r="F18" s="41" t="s">
        <v>50</v>
      </c>
      <c r="G18" s="91"/>
      <c r="H18" s="91"/>
      <c r="I18" s="91"/>
      <c r="J18" s="55"/>
      <c r="K18" s="55"/>
      <c r="L18" s="55"/>
      <c r="M18" s="91"/>
      <c r="N18" s="91"/>
      <c r="O18" s="91"/>
      <c r="P18" s="55"/>
    </row>
    <row r="19" spans="1:16" ht="14" customHeight="1" x14ac:dyDescent="0.35">
      <c r="A19" s="42"/>
      <c r="B19" s="95" t="s">
        <v>51</v>
      </c>
      <c r="C19" s="97" t="s">
        <v>124</v>
      </c>
      <c r="D19" s="45" t="s">
        <v>52</v>
      </c>
      <c r="E19" s="99" t="s">
        <v>125</v>
      </c>
      <c r="F19" s="47" t="s">
        <v>53</v>
      </c>
      <c r="G19" s="91"/>
      <c r="H19" s="92"/>
      <c r="I19" s="91"/>
      <c r="J19" s="55"/>
      <c r="K19" s="55"/>
      <c r="L19" s="55"/>
      <c r="M19" s="91"/>
      <c r="N19" s="92"/>
      <c r="O19" s="91"/>
      <c r="P19" s="55"/>
    </row>
    <row r="20" spans="1:16" ht="14" customHeight="1" x14ac:dyDescent="0.35">
      <c r="A20" s="42"/>
      <c r="B20" s="95"/>
      <c r="C20" s="97" t="s">
        <v>128</v>
      </c>
      <c r="D20" s="104" t="s">
        <v>52</v>
      </c>
      <c r="E20" s="99" t="s">
        <v>126</v>
      </c>
      <c r="F20" s="103" t="s">
        <v>53</v>
      </c>
      <c r="G20" s="91"/>
      <c r="H20" s="92"/>
      <c r="I20" s="91"/>
      <c r="J20" s="55"/>
      <c r="K20" s="55"/>
      <c r="L20" s="55"/>
      <c r="M20" s="91"/>
      <c r="N20" s="92"/>
      <c r="O20" s="91"/>
      <c r="P20" s="55"/>
    </row>
    <row r="21" spans="1:16" ht="14" customHeight="1" x14ac:dyDescent="0.35">
      <c r="A21" s="42"/>
      <c r="B21" s="43" t="s">
        <v>54</v>
      </c>
      <c r="C21" s="98" t="s">
        <v>129</v>
      </c>
      <c r="D21" s="45" t="s">
        <v>131</v>
      </c>
      <c r="E21" s="99" t="s">
        <v>55</v>
      </c>
      <c r="F21" s="47" t="s">
        <v>132</v>
      </c>
      <c r="G21" s="91"/>
      <c r="H21" s="92"/>
      <c r="I21" s="91"/>
      <c r="J21" s="55"/>
      <c r="K21" s="55"/>
      <c r="L21" s="55"/>
      <c r="M21" s="91"/>
      <c r="N21" s="92"/>
      <c r="O21" s="91"/>
      <c r="P21" s="55"/>
    </row>
    <row r="22" spans="1:16" ht="14" customHeight="1" x14ac:dyDescent="0.35">
      <c r="A22" s="42"/>
      <c r="B22" s="43"/>
      <c r="C22" s="44" t="s">
        <v>56</v>
      </c>
      <c r="D22" s="45" t="s">
        <v>57</v>
      </c>
      <c r="E22" s="99" t="s">
        <v>57</v>
      </c>
      <c r="F22" s="47" t="s">
        <v>58</v>
      </c>
      <c r="G22" s="91"/>
      <c r="H22" s="92"/>
      <c r="I22" s="91"/>
      <c r="J22" s="55"/>
      <c r="K22" s="55"/>
      <c r="L22" s="55"/>
      <c r="M22" s="91"/>
      <c r="N22" s="92"/>
      <c r="O22" s="91"/>
      <c r="P22" s="55"/>
    </row>
    <row r="23" spans="1:16" ht="14" customHeight="1" x14ac:dyDescent="0.35">
      <c r="A23" s="42"/>
      <c r="B23" s="43"/>
      <c r="C23" s="97" t="s">
        <v>133</v>
      </c>
      <c r="D23" s="45" t="s">
        <v>30</v>
      </c>
      <c r="E23" s="100" t="s">
        <v>127</v>
      </c>
      <c r="F23" s="47" t="s">
        <v>59</v>
      </c>
      <c r="G23" s="91"/>
      <c r="H23" s="92"/>
      <c r="I23" s="91"/>
      <c r="J23" s="55"/>
      <c r="K23" s="55"/>
      <c r="L23" s="55"/>
      <c r="M23" s="91"/>
      <c r="N23" s="92"/>
      <c r="O23" s="91"/>
      <c r="P23" s="55"/>
    </row>
    <row r="24" spans="1:16" ht="14" customHeight="1" x14ac:dyDescent="0.35">
      <c r="A24" s="49"/>
      <c r="B24" s="50"/>
      <c r="C24" s="105" t="s">
        <v>134</v>
      </c>
      <c r="D24" s="58" t="s">
        <v>30</v>
      </c>
      <c r="E24" s="101" t="s">
        <v>30</v>
      </c>
      <c r="F24" s="102" t="s">
        <v>30</v>
      </c>
      <c r="G24" s="91"/>
      <c r="H24" s="92"/>
      <c r="I24" s="91"/>
      <c r="J24" s="55"/>
      <c r="K24" s="55"/>
      <c r="L24" s="55"/>
      <c r="M24" s="91"/>
      <c r="N24" s="92"/>
      <c r="O24" s="91"/>
      <c r="P24" s="55"/>
    </row>
    <row r="25" spans="1:16" ht="14" customHeight="1" x14ac:dyDescent="0.35">
      <c r="A25" s="42"/>
      <c r="B25" s="52"/>
      <c r="C25" s="53"/>
      <c r="D25" s="54"/>
      <c r="E25" s="55"/>
      <c r="F25" s="56"/>
      <c r="G25" s="91"/>
      <c r="H25" s="52"/>
      <c r="I25" s="91"/>
      <c r="J25" s="55"/>
      <c r="K25" s="55"/>
      <c r="L25" s="55"/>
      <c r="M25" s="91"/>
      <c r="N25" s="52"/>
      <c r="O25" s="91"/>
      <c r="P25" s="55"/>
    </row>
    <row r="26" spans="1:16" ht="14" customHeight="1" thickTop="1" thickBot="1" x14ac:dyDescent="0.4">
      <c r="A26" s="36" t="s">
        <v>60</v>
      </c>
      <c r="B26" s="37" t="s">
        <v>135</v>
      </c>
      <c r="C26" s="38" t="s">
        <v>61</v>
      </c>
      <c r="D26" s="39" t="s">
        <v>50</v>
      </c>
      <c r="E26" s="40" t="s">
        <v>50</v>
      </c>
      <c r="F26" s="41" t="s">
        <v>50</v>
      </c>
      <c r="G26" s="91"/>
      <c r="H26" s="92"/>
      <c r="I26" s="91"/>
      <c r="J26" s="55"/>
      <c r="K26" s="55"/>
      <c r="L26" s="55"/>
      <c r="M26" s="91"/>
      <c r="N26" s="92"/>
      <c r="O26" s="91"/>
      <c r="P26" s="55"/>
    </row>
    <row r="27" spans="1:16" ht="14" customHeight="1" thickTop="1" thickBot="1" x14ac:dyDescent="0.4">
      <c r="A27" s="49"/>
      <c r="B27" s="37" t="s">
        <v>135</v>
      </c>
      <c r="C27" s="51" t="s">
        <v>62</v>
      </c>
      <c r="D27" s="58" t="s">
        <v>50</v>
      </c>
      <c r="E27" s="59" t="s">
        <v>50</v>
      </c>
      <c r="F27" s="60" t="s">
        <v>50</v>
      </c>
      <c r="G27" s="91"/>
      <c r="H27" s="92"/>
      <c r="I27" s="91"/>
      <c r="J27" s="55"/>
      <c r="K27" s="55"/>
      <c r="L27" s="55"/>
      <c r="M27" s="91"/>
      <c r="N27" s="92"/>
      <c r="O27" s="91"/>
      <c r="P27" s="55"/>
    </row>
    <row r="28" spans="1:16" ht="15" thickTop="1" x14ac:dyDescent="0.35">
      <c r="A28" s="61"/>
      <c r="B28" s="61"/>
      <c r="C28" s="61"/>
      <c r="D28" s="61"/>
      <c r="E28" s="61"/>
      <c r="F28" s="61"/>
      <c r="G28" s="61"/>
      <c r="H28" s="61"/>
      <c r="I28" s="61"/>
      <c r="J28" s="61"/>
      <c r="K28" s="61"/>
      <c r="L28" s="61"/>
      <c r="M28" s="61"/>
      <c r="N28" s="61"/>
      <c r="O28" s="61"/>
      <c r="P28" s="61"/>
    </row>
    <row r="29" spans="1:16" ht="30.65" customHeight="1" x14ac:dyDescent="0.35">
      <c r="A29" s="135" t="s">
        <v>136</v>
      </c>
      <c r="B29" s="135"/>
      <c r="C29" s="135"/>
      <c r="D29" s="135"/>
      <c r="E29" s="135"/>
      <c r="F29" s="135"/>
      <c r="G29" s="62"/>
      <c r="H29" s="62"/>
      <c r="I29" s="62"/>
      <c r="J29" s="62"/>
      <c r="K29" s="62"/>
      <c r="L29" s="62"/>
      <c r="M29" s="62"/>
      <c r="N29" s="62"/>
      <c r="O29" s="62"/>
      <c r="P29" s="62"/>
    </row>
    <row r="30" spans="1:16" x14ac:dyDescent="0.35">
      <c r="A30" s="106"/>
      <c r="B30" s="106"/>
      <c r="C30" s="106"/>
      <c r="D30" s="106"/>
      <c r="E30" s="106"/>
      <c r="F30" s="106"/>
    </row>
    <row r="31" spans="1:16" x14ac:dyDescent="0.35">
      <c r="A31" s="129" t="s">
        <v>137</v>
      </c>
      <c r="B31" s="130"/>
      <c r="C31" s="130"/>
      <c r="D31" s="130"/>
      <c r="E31" s="106"/>
      <c r="F31" s="106"/>
    </row>
    <row r="32" spans="1:16" x14ac:dyDescent="0.35">
      <c r="A32" s="130"/>
      <c r="B32" s="130"/>
      <c r="C32" s="130"/>
      <c r="D32" s="130"/>
      <c r="E32" s="106"/>
      <c r="F32" s="106"/>
    </row>
    <row r="33" spans="1:6" x14ac:dyDescent="0.35">
      <c r="A33" s="106"/>
      <c r="B33" s="106"/>
      <c r="C33" s="106"/>
      <c r="D33" s="106"/>
      <c r="E33" s="106"/>
      <c r="F33" s="106"/>
    </row>
    <row r="34" spans="1:6" x14ac:dyDescent="0.35">
      <c r="A34" s="129" t="s">
        <v>138</v>
      </c>
      <c r="B34" s="130"/>
      <c r="C34" s="130"/>
      <c r="D34" s="130"/>
      <c r="E34" s="106"/>
      <c r="F34" s="106"/>
    </row>
    <row r="35" spans="1:6" x14ac:dyDescent="0.35">
      <c r="A35" s="130"/>
      <c r="B35" s="130"/>
      <c r="C35" s="130"/>
      <c r="D35" s="130"/>
      <c r="E35" s="106"/>
      <c r="F35" s="106"/>
    </row>
  </sheetData>
  <mergeCells count="7">
    <mergeCell ref="A31:D32"/>
    <mergeCell ref="A34:D35"/>
    <mergeCell ref="D1:F1"/>
    <mergeCell ref="A3:C3"/>
    <mergeCell ref="D10:F11"/>
    <mergeCell ref="D14:F16"/>
    <mergeCell ref="A29:F29"/>
  </mergeCells>
  <pageMargins left="0.78749999999999998" right="0.78749999999999998" top="1.05277777777778" bottom="1.05277777777778" header="0.78749999999999998" footer="0.78749999999999998"/>
  <pageSetup paperSize="9" firstPageNumber="0" orientation="landscape" horizontalDpi="300" verticalDpi="300" r:id="rId1"/>
  <headerFooter>
    <oddHeader>&amp;C&amp;"Times New Roman,Normal"&amp;12&amp;A</oddHeader>
    <oddFooter>&amp;C&amp;"Times New Roman,Normal"&amp;12Page &amp;P</oddFooter>
  </headerFooter>
</worksheet>
</file>

<file path=docProps/app.xml><?xml version="1.0" encoding="utf-8"?>
<Properties xmlns="http://schemas.openxmlformats.org/officeDocument/2006/extended-properties" xmlns:vt="http://schemas.openxmlformats.org/officeDocument/2006/docPropsVTypes">
  <Template/>
  <TotalTime>190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38</vt:i4>
      </vt:variant>
    </vt:vector>
  </HeadingPairs>
  <TitlesOfParts>
    <vt:vector size="41" baseType="lpstr">
      <vt:lpstr>Evaluation des Risques</vt:lpstr>
      <vt:lpstr>Ponderations</vt:lpstr>
      <vt:lpstr>Envergures des DOS</vt:lpstr>
      <vt:lpstr>Compétiteurs</vt:lpstr>
      <vt:lpstr>Courants_Eau_Froide</vt:lpstr>
      <vt:lpstr>Courants_Marées</vt:lpstr>
      <vt:lpstr>Délais_fin_Course</vt:lpstr>
      <vt:lpstr>Distance_Secours_Course</vt:lpstr>
      <vt:lpstr>Forces_Vents</vt:lpstr>
      <vt:lpstr>Interdiction_Navigation</vt:lpstr>
      <vt:lpstr>Longueur_Parcours</vt:lpstr>
      <vt:lpstr>Nombre_Nageurs</vt:lpstr>
      <vt:lpstr>Obstacle_Vue</vt:lpstr>
      <vt:lpstr>Radio_Secours</vt:lpstr>
      <vt:lpstr>Simultanéité_Epreuves</vt:lpstr>
      <vt:lpstr>Surveillance_Bord</vt:lpstr>
      <vt:lpstr>Température_Air</vt:lpstr>
      <vt:lpstr>Température_Eau</vt:lpstr>
      <vt:lpstr>Turbidité_Eau</vt:lpstr>
      <vt:lpstr>Type_Parcours</vt:lpstr>
      <vt:lpstr>Type_plan_d_eau</vt:lpstr>
      <vt:lpstr>Vagues_Houle</vt:lpstr>
      <vt:lpstr>Val_Compétiteurs</vt:lpstr>
      <vt:lpstr>Val_Courants_Eau_Froide</vt:lpstr>
      <vt:lpstr>Val_Courants_Marées</vt:lpstr>
      <vt:lpstr>Val_Délais_fin_Course</vt:lpstr>
      <vt:lpstr>Val_Distance_Secours_Course</vt:lpstr>
      <vt:lpstr>Val_Forces_Vents</vt:lpstr>
      <vt:lpstr>Val_Interdiction_Navigation</vt:lpstr>
      <vt:lpstr>Val_Longueur_Parcours</vt:lpstr>
      <vt:lpstr>Val_Nombre_Nageurs</vt:lpstr>
      <vt:lpstr>Val_Obstacle_Vue</vt:lpstr>
      <vt:lpstr>Val_Radio_Secours</vt:lpstr>
      <vt:lpstr>Val_Simultanéité_Epreuves</vt:lpstr>
      <vt:lpstr>Val_Surveillance_Bord</vt:lpstr>
      <vt:lpstr>Val_Température_Air</vt:lpstr>
      <vt:lpstr>Val_Température_Eau</vt:lpstr>
      <vt:lpstr>Val_Turbidité_Eau</vt:lpstr>
      <vt:lpstr>Val_Type_Parcours</vt:lpstr>
      <vt:lpstr>Val_Type_plan_d_eau</vt:lpstr>
      <vt:lpstr>Val_Vagues_Houle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dc:description/>
  <cp:lastModifiedBy>Magali Tapret</cp:lastModifiedBy>
  <cp:revision>18</cp:revision>
  <dcterms:created xsi:type="dcterms:W3CDTF">2020-10-29T09:01:33Z</dcterms:created>
  <dcterms:modified xsi:type="dcterms:W3CDTF">2021-02-04T09:59:33Z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